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ittsburgstate-my.sharepoint.com/personal/bdawson_pittstate_edu/Documents/Desktop/ORSP/Procedures and Templates/"/>
    </mc:Choice>
  </mc:AlternateContent>
  <xr:revisionPtr revIDLastSave="0" documentId="8_{CEDBA32A-7076-49CB-B5D5-2CDC36D3D03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Y26 Budget Template" sheetId="2" r:id="rId1"/>
  </sheets>
  <definedNames>
    <definedName name="_xlnm.Print_Area" localSheetId="0">'FY26 Budget Template'!$A$1:$J$75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" i="2" l="1"/>
  <c r="H16" i="2" s="1"/>
  <c r="G14" i="2"/>
  <c r="H14" i="2" s="1"/>
  <c r="G12" i="2"/>
  <c r="G26" i="2" s="1"/>
  <c r="G10" i="2"/>
  <c r="G24" i="2" s="1"/>
  <c r="G11" i="2"/>
  <c r="H11" i="2" s="1"/>
  <c r="I11" i="2" s="1"/>
  <c r="I25" i="2" s="1"/>
  <c r="G9" i="2"/>
  <c r="G23" i="2" s="1"/>
  <c r="H30" i="2" l="1"/>
  <c r="I16" i="2"/>
  <c r="G30" i="2"/>
  <c r="G28" i="2"/>
  <c r="I14" i="2"/>
  <c r="I28" i="2" s="1"/>
  <c r="H28" i="2"/>
  <c r="H9" i="2"/>
  <c r="H10" i="2"/>
  <c r="H12" i="2"/>
  <c r="G25" i="2"/>
  <c r="H25" i="2"/>
  <c r="J11" i="2"/>
  <c r="P28" i="2"/>
  <c r="G44" i="2" s="1"/>
  <c r="Q28" i="2"/>
  <c r="P29" i="2"/>
  <c r="Q29" i="2"/>
  <c r="P30" i="2"/>
  <c r="Q30" i="2"/>
  <c r="N31" i="2"/>
  <c r="P31" i="2" s="1"/>
  <c r="O31" i="2"/>
  <c r="Q31" i="2" s="1"/>
  <c r="I58" i="2"/>
  <c r="I59" i="2"/>
  <c r="I60" i="2"/>
  <c r="I57" i="2"/>
  <c r="H58" i="2"/>
  <c r="H59" i="2"/>
  <c r="H60" i="2"/>
  <c r="H57" i="2"/>
  <c r="G58" i="2"/>
  <c r="G59" i="2"/>
  <c r="G60" i="2"/>
  <c r="G57" i="2"/>
  <c r="I44" i="2" l="1"/>
  <c r="H44" i="2"/>
  <c r="I30" i="2"/>
  <c r="G43" i="2"/>
  <c r="H43" i="2"/>
  <c r="I43" i="2"/>
  <c r="I37" i="2"/>
  <c r="H40" i="2"/>
  <c r="H39" i="2"/>
  <c r="H38" i="2"/>
  <c r="H37" i="2"/>
  <c r="I39" i="2"/>
  <c r="I38" i="2"/>
  <c r="I42" i="2"/>
  <c r="H42" i="2"/>
  <c r="I40" i="2"/>
  <c r="G40" i="2"/>
  <c r="G39" i="2"/>
  <c r="G38" i="2"/>
  <c r="G37" i="2"/>
  <c r="G42" i="2"/>
  <c r="I10" i="2"/>
  <c r="H24" i="2"/>
  <c r="I9" i="2"/>
  <c r="I23" i="2" s="1"/>
  <c r="H23" i="2"/>
  <c r="H26" i="2"/>
  <c r="I12" i="2"/>
  <c r="I26" i="2" s="1"/>
  <c r="I69" i="2"/>
  <c r="H69" i="2"/>
  <c r="G69" i="2"/>
  <c r="J67" i="2"/>
  <c r="J66" i="2"/>
  <c r="J65" i="2"/>
  <c r="J60" i="2"/>
  <c r="G62" i="2"/>
  <c r="I54" i="2"/>
  <c r="H54" i="2"/>
  <c r="G54" i="2"/>
  <c r="J53" i="2"/>
  <c r="J52" i="2"/>
  <c r="P17" i="2"/>
  <c r="P16" i="2"/>
  <c r="Q16" i="2" s="1"/>
  <c r="F15" i="2" s="1"/>
  <c r="G15" i="2" s="1"/>
  <c r="J16" i="2" l="1"/>
  <c r="J9" i="2"/>
  <c r="G18" i="2"/>
  <c r="J12" i="2"/>
  <c r="H15" i="2"/>
  <c r="G29" i="2"/>
  <c r="I24" i="2"/>
  <c r="J10" i="2"/>
  <c r="J58" i="2"/>
  <c r="J54" i="2"/>
  <c r="J69" i="2"/>
  <c r="J57" i="2"/>
  <c r="I62" i="2"/>
  <c r="H18" i="2" l="1"/>
  <c r="I18" i="2" s="1"/>
  <c r="I15" i="2"/>
  <c r="I29" i="2" s="1"/>
  <c r="H29" i="2"/>
  <c r="G31" i="2"/>
  <c r="G33" i="2" s="1"/>
  <c r="G19" i="2"/>
  <c r="J25" i="2"/>
  <c r="J28" i="2"/>
  <c r="J42" i="2"/>
  <c r="J40" i="2"/>
  <c r="J39" i="2"/>
  <c r="J59" i="2"/>
  <c r="J62" i="2" s="1"/>
  <c r="J44" i="2"/>
  <c r="J43" i="2"/>
  <c r="G46" i="2"/>
  <c r="J38" i="2"/>
  <c r="H62" i="2"/>
  <c r="J37" i="2"/>
  <c r="H46" i="2"/>
  <c r="I46" i="2"/>
  <c r="J18" i="2" l="1"/>
  <c r="J29" i="2"/>
  <c r="I31" i="2"/>
  <c r="H31" i="2"/>
  <c r="H33" i="2" s="1"/>
  <c r="H47" i="2" s="1"/>
  <c r="H19" i="2"/>
  <c r="J15" i="2"/>
  <c r="J14" i="2"/>
  <c r="J23" i="2"/>
  <c r="J24" i="2"/>
  <c r="J30" i="2"/>
  <c r="J26" i="2"/>
  <c r="J46" i="2"/>
  <c r="G47" i="2"/>
  <c r="G49" i="2" s="1"/>
  <c r="G73" i="2" s="1"/>
  <c r="J19" i="2" l="1"/>
  <c r="I19" i="2"/>
  <c r="H49" i="2"/>
  <c r="H73" i="2" s="1"/>
  <c r="J31" i="2"/>
  <c r="J33" i="2" s="1"/>
  <c r="J47" i="2" s="1"/>
  <c r="G71" i="2"/>
  <c r="I33" i="2"/>
  <c r="I47" i="2" s="1"/>
  <c r="H71" i="2" l="1"/>
  <c r="H75" i="2" s="1"/>
  <c r="I49" i="2"/>
  <c r="J49" i="2"/>
  <c r="G75" i="2"/>
  <c r="I73" i="2" l="1"/>
  <c r="J73" i="2" s="1"/>
  <c r="I71" i="2"/>
  <c r="J71" i="2" s="1"/>
  <c r="I75" i="2" l="1"/>
  <c r="J75" i="2" s="1"/>
</calcChain>
</file>

<file path=xl/sharedStrings.xml><?xml version="1.0" encoding="utf-8"?>
<sst xmlns="http://schemas.openxmlformats.org/spreadsheetml/2006/main" count="112" uniqueCount="84">
  <si>
    <t>A. Salaries and Wages Total</t>
  </si>
  <si>
    <t>Total Salaries:</t>
  </si>
  <si>
    <t>Total Fringes:</t>
  </si>
  <si>
    <t>Total Other Direct Costs:</t>
  </si>
  <si>
    <t xml:space="preserve">Total Fund </t>
  </si>
  <si>
    <t>Domestic</t>
  </si>
  <si>
    <t>Total Travel:</t>
  </si>
  <si>
    <t>Funds (Yr 1)</t>
  </si>
  <si>
    <t>Funds (Yr 2)</t>
  </si>
  <si>
    <t>Senior Personnel</t>
  </si>
  <si>
    <t>Stipends</t>
  </si>
  <si>
    <t xml:space="preserve">Travel </t>
  </si>
  <si>
    <t>Communication</t>
  </si>
  <si>
    <t>Funds (Yr 3)</t>
  </si>
  <si>
    <t xml:space="preserve">International </t>
  </si>
  <si>
    <t xml:space="preserve">Subsistence </t>
  </si>
  <si>
    <t>Total Participation Cost:</t>
  </si>
  <si>
    <t>Rate/month</t>
  </si>
  <si>
    <t xml:space="preserve">C. Health  </t>
  </si>
  <si>
    <t>#</t>
  </si>
  <si>
    <t>PI</t>
  </si>
  <si>
    <t>co-PI</t>
  </si>
  <si>
    <t>Other Personnel</t>
  </si>
  <si>
    <t>Post-doc</t>
  </si>
  <si>
    <t>Graduate Students</t>
  </si>
  <si>
    <t>Undergraduate Students</t>
  </si>
  <si>
    <t>Secretarial/Clerical</t>
  </si>
  <si>
    <t>Staff</t>
  </si>
  <si>
    <t>FY 2026</t>
  </si>
  <si>
    <t>Students</t>
  </si>
  <si>
    <t>Rate</t>
  </si>
  <si>
    <t>Montly</t>
  </si>
  <si>
    <t>Graduate</t>
  </si>
  <si>
    <t>Undergraduate</t>
  </si>
  <si>
    <t>Weeks</t>
  </si>
  <si>
    <t xml:space="preserve">Personnel Inflation Rate: </t>
  </si>
  <si>
    <t>Instruments</t>
  </si>
  <si>
    <t>Total Health:</t>
  </si>
  <si>
    <t>Total Fringe+Health</t>
  </si>
  <si>
    <t>Other</t>
  </si>
  <si>
    <r>
      <t xml:space="preserve">PI </t>
    </r>
    <r>
      <rPr>
        <sz val="11"/>
        <color rgb="FFFF0000"/>
        <rFont val="Calibri"/>
        <family val="2"/>
        <scheme val="minor"/>
      </rPr>
      <t>(Name)</t>
    </r>
  </si>
  <si>
    <r>
      <t xml:space="preserve">co-PI </t>
    </r>
    <r>
      <rPr>
        <sz val="11"/>
        <color rgb="FFFF0000"/>
        <rFont val="Calibri"/>
        <family val="2"/>
        <scheme val="minor"/>
      </rPr>
      <t>(Name)</t>
    </r>
  </si>
  <si>
    <t xml:space="preserve">Please fill out the Red Part only. The values will be auto-calculated. </t>
  </si>
  <si>
    <t xml:space="preserve">B. Fringe Benefits </t>
  </si>
  <si>
    <t>D. Travel</t>
  </si>
  <si>
    <t>F. Other Direct Costs</t>
  </si>
  <si>
    <t>H. Indirect Costs (47% of Salaries and Fringes)</t>
  </si>
  <si>
    <t>I. Total Amount Requested</t>
  </si>
  <si>
    <t>Chemicals/Supplies</t>
  </si>
  <si>
    <t>G. Total Direct Costs</t>
  </si>
  <si>
    <t>FY 2027</t>
  </si>
  <si>
    <t>FY26 Mo Rate</t>
  </si>
  <si>
    <t>CAL</t>
  </si>
  <si>
    <t>ACAD</t>
  </si>
  <si>
    <t>SUMR</t>
  </si>
  <si>
    <t>PROPOSED BUDGET SUMMARY</t>
  </si>
  <si>
    <t xml:space="preserve">PRINCIPAL INVESTIGATOR/PROJECT DIRECTOR:  </t>
  </si>
  <si>
    <t xml:space="preserve">PROPOSAL TITLE:  </t>
  </si>
  <si>
    <t>Calendar months (use for positions employed full 12 months of the year)</t>
  </si>
  <si>
    <t>Academic months during teaching term (typically 9 month appointments)</t>
  </si>
  <si>
    <t>Health Insurance</t>
  </si>
  <si>
    <t>Student Wages</t>
  </si>
  <si>
    <t>Position</t>
  </si>
  <si>
    <t>Hours/Week</t>
  </si>
  <si>
    <t>FY27 Mo Rate</t>
  </si>
  <si>
    <t>GA Summer</t>
  </si>
  <si>
    <t xml:space="preserve">CAL  </t>
  </si>
  <si>
    <t xml:space="preserve">ACAD  </t>
  </si>
  <si>
    <t xml:space="preserve">SUMR  </t>
  </si>
  <si>
    <t xml:space="preserve">Months </t>
  </si>
  <si>
    <t>Fringes &amp; Health Insurance Rates</t>
  </si>
  <si>
    <t>Fringes</t>
  </si>
  <si>
    <t>Student Type</t>
  </si>
  <si>
    <t>Faculty/other personnel who receive salary for grant-related work during summer months</t>
  </si>
  <si>
    <t>GA Fall &amp; Spring</t>
  </si>
  <si>
    <t>GA Year (12-mo)</t>
  </si>
  <si>
    <t>E. Participation Support Costs</t>
  </si>
  <si>
    <t># of Months</t>
  </si>
  <si>
    <t xml:space="preserve">Total Salaries &amp; Fringes </t>
  </si>
  <si>
    <t>Total (Yearly)</t>
  </si>
  <si>
    <t>NA</t>
  </si>
  <si>
    <r>
      <t>Faculty PIs/Co-PIs</t>
    </r>
    <r>
      <rPr>
        <sz val="11"/>
        <color rgb="FFFF0000"/>
        <rFont val="Calibri"/>
        <family val="2"/>
        <scheme val="minor"/>
      </rPr>
      <t>*</t>
    </r>
  </si>
  <si>
    <t xml:space="preserve">       insurance when requesting 1-3 months of salary support from the grant.</t>
  </si>
  <si>
    <t xml:space="preserve">    * Faculty PIs &amp; Co-PIs in 9- or 10-month positions do not need to budget for health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</si>
</sst>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  <numFmt numFmtId="165" formatCode="&quot;$&quot;#,##0"/>
    <numFmt numFmtId="166" formatCode="0.000%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b/>
      <i/>
      <sz val="12"/>
      <name val="Arial"/>
      <family val="2"/>
    </font>
    <font>
      <sz val="12"/>
      <name val="Arial"/>
      <family val="2"/>
    </font>
    <font>
      <sz val="12"/>
      <color theme="0"/>
      <name val="Arial"/>
      <family val="2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Arial"/>
      <family val="2"/>
    </font>
    <font>
      <sz val="9"/>
      <color theme="1"/>
      <name val="Calibri"/>
      <family val="2"/>
    </font>
    <font>
      <b/>
      <u/>
      <sz val="10"/>
      <color theme="1"/>
      <name val="Calibri"/>
      <family val="2"/>
    </font>
    <font>
      <b/>
      <sz val="9"/>
      <name val="Calibri"/>
      <family val="2"/>
    </font>
    <font>
      <sz val="10"/>
      <color rgb="FFFF0000"/>
      <name val="Calibri"/>
      <family val="2"/>
    </font>
    <font>
      <b/>
      <u/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</font>
    <font>
      <b/>
      <u/>
      <sz val="11"/>
      <color theme="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00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6" fillId="0" borderId="0"/>
    <xf numFmtId="0" fontId="14" fillId="0" borderId="0"/>
    <xf numFmtId="44" fontId="14" fillId="0" borderId="0" applyFont="0" applyFill="0" applyBorder="0" applyAlignment="0" applyProtection="0"/>
  </cellStyleXfs>
  <cellXfs count="11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0" fillId="0" borderId="0" xfId="0" applyAlignment="1">
      <alignment wrapText="1"/>
    </xf>
    <xf numFmtId="0" fontId="2" fillId="2" borderId="0" xfId="0" applyFont="1" applyFill="1" applyAlignment="1">
      <alignment horizontal="right"/>
    </xf>
    <xf numFmtId="0" fontId="2" fillId="3" borderId="0" xfId="0" applyFont="1" applyFill="1"/>
    <xf numFmtId="0" fontId="3" fillId="0" borderId="0" xfId="0" applyFont="1"/>
    <xf numFmtId="164" fontId="3" fillId="0" borderId="0" xfId="0" applyNumberFormat="1" applyFont="1" applyAlignment="1">
      <alignment horizontal="right"/>
    </xf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6" fillId="0" borderId="0" xfId="2"/>
    <xf numFmtId="8" fontId="6" fillId="0" borderId="0" xfId="2" applyNumberFormat="1"/>
    <xf numFmtId="0" fontId="7" fillId="0" borderId="0" xfId="2" applyFont="1"/>
    <xf numFmtId="0" fontId="9" fillId="0" borderId="0" xfId="2" applyFont="1"/>
    <xf numFmtId="8" fontId="9" fillId="0" borderId="0" xfId="2" applyNumberFormat="1" applyFont="1"/>
    <xf numFmtId="0" fontId="2" fillId="4" borderId="0" xfId="0" applyFont="1" applyFill="1"/>
    <xf numFmtId="0" fontId="0" fillId="0" borderId="0" xfId="0" applyAlignment="1">
      <alignment horizontal="right"/>
    </xf>
    <xf numFmtId="0" fontId="2" fillId="4" borderId="0" xfId="0" applyFont="1" applyFill="1" applyAlignment="1">
      <alignment horizontal="right"/>
    </xf>
    <xf numFmtId="165" fontId="0" fillId="0" borderId="0" xfId="0" applyNumberFormat="1" applyAlignment="1">
      <alignment horizontal="right"/>
    </xf>
    <xf numFmtId="165" fontId="2" fillId="0" borderId="0" xfId="0" applyNumberFormat="1" applyFont="1" applyAlignment="1">
      <alignment horizontal="right"/>
    </xf>
    <xf numFmtId="165" fontId="0" fillId="4" borderId="0" xfId="0" applyNumberFormat="1" applyFill="1" applyAlignment="1">
      <alignment horizontal="right"/>
    </xf>
    <xf numFmtId="165" fontId="2" fillId="4" borderId="0" xfId="0" applyNumberFormat="1" applyFont="1" applyFill="1" applyAlignment="1">
      <alignment horizontal="right"/>
    </xf>
    <xf numFmtId="0" fontId="0" fillId="0" borderId="0" xfId="0" applyAlignment="1">
      <alignment horizontal="right" wrapText="1"/>
    </xf>
    <xf numFmtId="0" fontId="0" fillId="4" borderId="0" xfId="0" applyFill="1" applyAlignment="1">
      <alignment horizontal="right"/>
    </xf>
    <xf numFmtId="0" fontId="0" fillId="2" borderId="0" xfId="0" applyFill="1" applyAlignment="1">
      <alignment horizontal="right"/>
    </xf>
    <xf numFmtId="164" fontId="0" fillId="0" borderId="0" xfId="0" applyNumberFormat="1" applyAlignment="1">
      <alignment horizontal="right"/>
    </xf>
    <xf numFmtId="0" fontId="2" fillId="3" borderId="0" xfId="0" applyFont="1" applyFill="1" applyAlignment="1">
      <alignment horizontal="right"/>
    </xf>
    <xf numFmtId="0" fontId="10" fillId="0" borderId="0" xfId="2" applyFont="1"/>
    <xf numFmtId="8" fontId="10" fillId="0" borderId="0" xfId="2" applyNumberFormat="1" applyFont="1"/>
    <xf numFmtId="165" fontId="4" fillId="0" borderId="0" xfId="0" applyNumberFormat="1" applyFont="1" applyAlignment="1">
      <alignment horizontal="right"/>
    </xf>
    <xf numFmtId="0" fontId="11" fillId="0" borderId="0" xfId="0" applyFont="1" applyAlignment="1">
      <alignment horizontal="center"/>
    </xf>
    <xf numFmtId="0" fontId="12" fillId="0" borderId="0" xfId="0" applyFont="1"/>
    <xf numFmtId="0" fontId="12" fillId="4" borderId="0" xfId="0" applyFont="1" applyFill="1"/>
    <xf numFmtId="0" fontId="11" fillId="0" borderId="0" xfId="0" applyFont="1"/>
    <xf numFmtId="0" fontId="12" fillId="2" borderId="0" xfId="0" applyFont="1" applyFill="1" applyAlignment="1">
      <alignment horizontal="right"/>
    </xf>
    <xf numFmtId="0" fontId="11" fillId="0" borderId="0" xfId="0" applyFont="1" applyAlignment="1">
      <alignment wrapText="1"/>
    </xf>
    <xf numFmtId="0" fontId="12" fillId="0" borderId="0" xfId="0" applyFont="1" applyAlignment="1">
      <alignment horizontal="right"/>
    </xf>
    <xf numFmtId="0" fontId="12" fillId="2" borderId="0" xfId="0" applyFont="1" applyFill="1"/>
    <xf numFmtId="0" fontId="11" fillId="4" borderId="0" xfId="0" applyFont="1" applyFill="1"/>
    <xf numFmtId="0" fontId="11" fillId="2" borderId="0" xfId="0" applyFont="1" applyFill="1"/>
    <xf numFmtId="0" fontId="12" fillId="2" borderId="0" xfId="0" applyFont="1" applyFill="1" applyAlignment="1">
      <alignment horizontal="left"/>
    </xf>
    <xf numFmtId="0" fontId="12" fillId="3" borderId="0" xfId="0" applyFont="1" applyFill="1"/>
    <xf numFmtId="0" fontId="11" fillId="0" borderId="0" xfId="0" applyFont="1" applyAlignment="1">
      <alignment horizontal="right"/>
    </xf>
    <xf numFmtId="164" fontId="4" fillId="5" borderId="0" xfId="0" applyNumberFormat="1" applyFont="1" applyFill="1" applyAlignment="1">
      <alignment horizontal="right"/>
    </xf>
    <xf numFmtId="0" fontId="5" fillId="5" borderId="0" xfId="0" applyFont="1" applyFill="1"/>
    <xf numFmtId="164" fontId="5" fillId="6" borderId="0" xfId="0" applyNumberFormat="1" applyFont="1" applyFill="1" applyAlignment="1">
      <alignment horizontal="right"/>
    </xf>
    <xf numFmtId="0" fontId="5" fillId="6" borderId="0" xfId="0" applyFont="1" applyFill="1" applyAlignment="1">
      <alignment horizontal="right"/>
    </xf>
    <xf numFmtId="164" fontId="2" fillId="0" borderId="0" xfId="0" applyNumberFormat="1" applyFont="1" applyAlignment="1">
      <alignment horizontal="right"/>
    </xf>
    <xf numFmtId="164" fontId="11" fillId="0" borderId="0" xfId="0" applyNumberFormat="1" applyFont="1" applyAlignment="1">
      <alignment horizontal="right"/>
    </xf>
    <xf numFmtId="0" fontId="11" fillId="2" borderId="0" xfId="0" applyFont="1" applyFill="1" applyAlignment="1">
      <alignment wrapText="1"/>
    </xf>
    <xf numFmtId="0" fontId="0" fillId="2" borderId="0" xfId="0" applyFill="1" applyAlignment="1">
      <alignment horizontal="right" wrapText="1"/>
    </xf>
    <xf numFmtId="166" fontId="11" fillId="2" borderId="0" xfId="0" applyNumberFormat="1" applyFont="1" applyFill="1" applyAlignment="1">
      <alignment horizontal="right" wrapText="1"/>
    </xf>
    <xf numFmtId="0" fontId="5" fillId="0" borderId="0" xfId="0" applyFont="1"/>
    <xf numFmtId="0" fontId="13" fillId="7" borderId="0" xfId="0" applyFont="1" applyFill="1"/>
    <xf numFmtId="0" fontId="3" fillId="7" borderId="0" xfId="0" applyFont="1" applyFill="1" applyAlignment="1">
      <alignment horizontal="center"/>
    </xf>
    <xf numFmtId="0" fontId="13" fillId="7" borderId="0" xfId="0" applyFont="1" applyFill="1" applyAlignment="1">
      <alignment horizontal="center"/>
    </xf>
    <xf numFmtId="164" fontId="2" fillId="2" borderId="0" xfId="1" applyNumberFormat="1" applyFont="1" applyFill="1" applyBorder="1" applyAlignment="1">
      <alignment horizontal="right"/>
    </xf>
    <xf numFmtId="164" fontId="2" fillId="2" borderId="0" xfId="0" applyNumberFormat="1" applyFont="1" applyFill="1" applyAlignment="1">
      <alignment horizontal="right"/>
    </xf>
    <xf numFmtId="164" fontId="11" fillId="0" borderId="0" xfId="1" applyNumberFormat="1" applyFont="1" applyBorder="1" applyAlignment="1">
      <alignment horizontal="right"/>
    </xf>
    <xf numFmtId="164" fontId="1" fillId="0" borderId="0" xfId="1" applyNumberFormat="1" applyFont="1" applyBorder="1" applyAlignment="1">
      <alignment horizontal="right"/>
    </xf>
    <xf numFmtId="164" fontId="2" fillId="3" borderId="0" xfId="0" applyNumberFormat="1" applyFont="1" applyFill="1" applyAlignment="1">
      <alignment horizontal="right"/>
    </xf>
    <xf numFmtId="0" fontId="13" fillId="4" borderId="0" xfId="0" applyFont="1" applyFill="1"/>
    <xf numFmtId="0" fontId="3" fillId="4" borderId="0" xfId="0" applyFont="1" applyFill="1" applyAlignment="1">
      <alignment horizontal="center"/>
    </xf>
    <xf numFmtId="0" fontId="13" fillId="4" borderId="0" xfId="0" applyFont="1" applyFill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5" fillId="0" borderId="0" xfId="0" applyFont="1" applyAlignment="1">
      <alignment wrapText="1"/>
    </xf>
    <xf numFmtId="0" fontId="4" fillId="5" borderId="0" xfId="0" applyFont="1" applyFill="1"/>
    <xf numFmtId="0" fontId="0" fillId="5" borderId="0" xfId="0" applyFill="1"/>
    <xf numFmtId="164" fontId="19" fillId="6" borderId="0" xfId="0" applyNumberFormat="1" applyFont="1" applyFill="1" applyAlignment="1">
      <alignment horizontal="right"/>
    </xf>
    <xf numFmtId="0" fontId="19" fillId="6" borderId="0" xfId="0" applyFont="1" applyFill="1" applyAlignment="1">
      <alignment horizontal="center"/>
    </xf>
    <xf numFmtId="164" fontId="5" fillId="5" borderId="0" xfId="0" applyNumberFormat="1" applyFont="1" applyFill="1" applyAlignment="1">
      <alignment horizontal="left"/>
    </xf>
    <xf numFmtId="0" fontId="21" fillId="0" borderId="0" xfId="0" applyFont="1"/>
    <xf numFmtId="2" fontId="11" fillId="6" borderId="0" xfId="0" applyNumberFormat="1" applyFont="1" applyFill="1" applyAlignment="1">
      <alignment horizontal="center"/>
    </xf>
    <xf numFmtId="164" fontId="11" fillId="6" borderId="0" xfId="0" applyNumberFormat="1" applyFont="1" applyFill="1" applyAlignment="1">
      <alignment horizontal="center"/>
    </xf>
    <xf numFmtId="164" fontId="4" fillId="6" borderId="0" xfId="0" applyNumberFormat="1" applyFont="1" applyFill="1" applyAlignment="1">
      <alignment horizontal="center"/>
    </xf>
    <xf numFmtId="0" fontId="5" fillId="5" borderId="0" xfId="0" applyFont="1" applyFill="1" applyAlignment="1">
      <alignment horizontal="left"/>
    </xf>
    <xf numFmtId="0" fontId="15" fillId="0" borderId="0" xfId="0" applyFont="1"/>
    <xf numFmtId="0" fontId="16" fillId="0" borderId="0" xfId="0" applyFont="1" applyAlignment="1">
      <alignment horizontal="center"/>
    </xf>
    <xf numFmtId="0" fontId="17" fillId="0" borderId="0" xfId="0" applyFont="1" applyAlignment="1">
      <alignment horizontal="right" wrapText="1"/>
    </xf>
    <xf numFmtId="8" fontId="18" fillId="0" borderId="0" xfId="0" applyNumberFormat="1" applyFont="1" applyAlignment="1">
      <alignment horizontal="center"/>
    </xf>
    <xf numFmtId="164" fontId="17" fillId="0" borderId="0" xfId="0" applyNumberFormat="1" applyFont="1" applyAlignment="1">
      <alignment horizontal="right" wrapText="1"/>
    </xf>
    <xf numFmtId="164" fontId="17" fillId="0" borderId="0" xfId="0" applyNumberFormat="1" applyFont="1" applyAlignment="1">
      <alignment horizontal="right"/>
    </xf>
    <xf numFmtId="0" fontId="11" fillId="0" borderId="5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9" fontId="12" fillId="5" borderId="0" xfId="0" applyNumberFormat="1" applyFont="1" applyFill="1" applyAlignment="1">
      <alignment horizontal="center"/>
    </xf>
    <xf numFmtId="164" fontId="19" fillId="6" borderId="0" xfId="0" applyNumberFormat="1" applyFont="1" applyFill="1" applyAlignment="1">
      <alignment horizontal="center"/>
    </xf>
    <xf numFmtId="0" fontId="11" fillId="0" borderId="0" xfId="0" applyFont="1" applyAlignment="1">
      <alignment horizontal="center" wrapText="1"/>
    </xf>
    <xf numFmtId="165" fontId="2" fillId="4" borderId="0" xfId="1" applyNumberFormat="1" applyFont="1" applyFill="1" applyBorder="1" applyAlignment="1">
      <alignment horizontal="right"/>
    </xf>
    <xf numFmtId="164" fontId="2" fillId="4" borderId="0" xfId="0" applyNumberFormat="1" applyFont="1" applyFill="1" applyAlignment="1">
      <alignment horizontal="right"/>
    </xf>
    <xf numFmtId="0" fontId="4" fillId="6" borderId="0" xfId="0" applyFont="1" applyFill="1"/>
    <xf numFmtId="0" fontId="0" fillId="6" borderId="0" xfId="0" applyFill="1"/>
    <xf numFmtId="0" fontId="20" fillId="6" borderId="0" xfId="0" applyFont="1" applyFill="1" applyAlignment="1">
      <alignment horizontal="center"/>
    </xf>
    <xf numFmtId="0" fontId="23" fillId="6" borderId="0" xfId="0" applyFont="1" applyFill="1" applyAlignment="1">
      <alignment horizontal="center"/>
    </xf>
    <xf numFmtId="0" fontId="4" fillId="6" borderId="0" xfId="0" applyFont="1" applyFill="1" applyAlignment="1">
      <alignment horizontal="center"/>
    </xf>
    <xf numFmtId="166" fontId="11" fillId="6" borderId="0" xfId="0" applyNumberFormat="1" applyFont="1" applyFill="1" applyAlignment="1">
      <alignment horizontal="center"/>
    </xf>
    <xf numFmtId="164" fontId="4" fillId="6" borderId="0" xfId="0" applyNumberFormat="1" applyFont="1" applyFill="1" applyAlignment="1">
      <alignment horizontal="right"/>
    </xf>
    <xf numFmtId="0" fontId="22" fillId="6" borderId="0" xfId="0" applyFont="1" applyFill="1" applyAlignment="1">
      <alignment horizontal="center" wrapText="1"/>
    </xf>
    <xf numFmtId="8" fontId="11" fillId="6" borderId="0" xfId="0" applyNumberFormat="1" applyFont="1" applyFill="1" applyAlignment="1">
      <alignment horizontal="center"/>
    </xf>
    <xf numFmtId="164" fontId="22" fillId="6" borderId="0" xfId="0" applyNumberFormat="1" applyFont="1" applyFill="1" applyAlignment="1">
      <alignment horizontal="center" wrapText="1"/>
    </xf>
    <xf numFmtId="9" fontId="4" fillId="6" borderId="0" xfId="0" applyNumberFormat="1" applyFont="1" applyFill="1" applyAlignment="1">
      <alignment horizontal="center"/>
    </xf>
    <xf numFmtId="0" fontId="6" fillId="0" borderId="0" xfId="2" applyAlignment="1">
      <alignment horizontal="center"/>
    </xf>
    <xf numFmtId="0" fontId="4" fillId="0" borderId="0" xfId="0" applyFont="1" applyAlignment="1">
      <alignment horizontal="center"/>
    </xf>
    <xf numFmtId="0" fontId="11" fillId="6" borderId="0" xfId="0" applyFont="1" applyFill="1"/>
    <xf numFmtId="0" fontId="0" fillId="6" borderId="0" xfId="0" applyFill="1" applyAlignment="1">
      <alignment horizontal="center"/>
    </xf>
    <xf numFmtId="0" fontId="8" fillId="0" borderId="0" xfId="2" applyFont="1" applyAlignment="1">
      <alignment horizontal="left"/>
    </xf>
    <xf numFmtId="0" fontId="5" fillId="4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</cellXfs>
  <cellStyles count="5">
    <cellStyle name="Currency" xfId="1" builtinId="4"/>
    <cellStyle name="Currency 2" xfId="4" xr:uid="{973F8156-752B-4A86-93E8-3755570C6D77}"/>
    <cellStyle name="Normal" xfId="0" builtinId="0"/>
    <cellStyle name="Normal 2" xfId="2" xr:uid="{13AF6FF3-65BA-4268-9935-05A12E670683}"/>
    <cellStyle name="Normal 3" xfId="3" xr:uid="{1BC44EAD-FBCD-47D7-B7BC-B59E2D984F04}"/>
  </cellStyles>
  <dxfs count="0"/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17319</xdr:colOff>
      <xdr:row>1</xdr:row>
      <xdr:rowOff>45027</xdr:rowOff>
    </xdr:from>
    <xdr:to>
      <xdr:col>10</xdr:col>
      <xdr:colOff>17318</xdr:colOff>
      <xdr:row>1</xdr:row>
      <xdr:rowOff>710046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E676D4A7-8F85-4026-AA89-812B7ECE5446}"/>
            </a:ext>
          </a:extLst>
        </xdr:cNvPr>
        <xdr:cNvSpPr txBox="1"/>
      </xdr:nvSpPr>
      <xdr:spPr>
        <a:xfrm>
          <a:off x="17319" y="45027"/>
          <a:ext cx="7542067" cy="66501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0" i="1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This template is provided as a planning tool to help you develop your project budget. Please note that many funding agencies</a:t>
          </a:r>
          <a:r>
            <a:rPr lang="en-US" i="1">
              <a:effectLst/>
            </a:rPr>
            <a:t> </a:t>
          </a:r>
          <a:r>
            <a:rPr lang="en-US" sz="1100" b="0" i="1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require applicants to use their own budget templates or forms. When submitting your proposal, be sure to follow the funding</a:t>
          </a:r>
          <a:r>
            <a:rPr lang="en-US" i="1">
              <a:effectLst/>
            </a:rPr>
            <a:t> agency's specific</a:t>
          </a:r>
          <a:r>
            <a:rPr lang="en-US" i="1" baseline="0">
              <a:effectLst/>
            </a:rPr>
            <a:t> budget instructions and use their required template if provided.</a:t>
          </a:r>
          <a:endParaRPr lang="en-US" sz="1100" i="1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74D7F1-555B-47C2-94B8-51F1E1328211}">
  <sheetPr>
    <pageSetUpPr fitToPage="1"/>
  </sheetPr>
  <dimension ref="A1:AB76"/>
  <sheetViews>
    <sheetView tabSelected="1" zoomScale="110" zoomScaleNormal="110" workbookViewId="0">
      <selection activeCell="O45" sqref="O45"/>
    </sheetView>
  </sheetViews>
  <sheetFormatPr defaultRowHeight="15" x14ac:dyDescent="0.25"/>
  <cols>
    <col min="1" max="1" width="22.140625" customWidth="1"/>
    <col min="2" max="2" width="6.5703125" style="34" customWidth="1"/>
    <col min="3" max="3" width="7.28515625" customWidth="1"/>
    <col min="4" max="4" width="7.140625" customWidth="1"/>
    <col min="5" max="5" width="6.85546875" customWidth="1"/>
    <col min="6" max="6" width="11.85546875" bestFit="1" customWidth="1"/>
    <col min="7" max="7" width="12.7109375" customWidth="1"/>
    <col min="8" max="8" width="12.5703125" customWidth="1"/>
    <col min="9" max="9" width="12.7109375" customWidth="1"/>
    <col min="10" max="10" width="13.140625" customWidth="1"/>
    <col min="12" max="12" width="22.5703125" customWidth="1"/>
    <col min="13" max="13" width="17" customWidth="1"/>
    <col min="14" max="14" width="15" bestFit="1" customWidth="1"/>
    <col min="15" max="16" width="15.42578125" customWidth="1"/>
    <col min="17" max="17" width="14.28515625" customWidth="1"/>
    <col min="25" max="25" width="16.140625" customWidth="1"/>
    <col min="27" max="27" width="14.140625" customWidth="1"/>
  </cols>
  <sheetData>
    <row r="1" spans="1:28" x14ac:dyDescent="0.25">
      <c r="A1" s="110" t="s">
        <v>55</v>
      </c>
      <c r="B1" s="110"/>
      <c r="C1" s="110"/>
      <c r="D1" s="110"/>
      <c r="E1" s="110"/>
      <c r="F1" s="110"/>
      <c r="G1" s="110"/>
      <c r="H1" s="110"/>
      <c r="I1" s="110"/>
      <c r="J1" s="110"/>
    </row>
    <row r="2" spans="1:28" ht="57" customHeight="1" x14ac:dyDescent="0.25"/>
    <row r="3" spans="1:28" x14ac:dyDescent="0.25">
      <c r="A3" s="1" t="s">
        <v>56</v>
      </c>
    </row>
    <row r="4" spans="1:28" x14ac:dyDescent="0.25">
      <c r="A4" s="1" t="s">
        <v>57</v>
      </c>
    </row>
    <row r="5" spans="1:28" x14ac:dyDescent="0.25">
      <c r="A5" s="54" t="s">
        <v>42</v>
      </c>
      <c r="B5" s="55"/>
      <c r="C5" s="55"/>
      <c r="D5" s="55"/>
      <c r="E5" s="55"/>
      <c r="F5" s="55"/>
      <c r="G5" s="56"/>
      <c r="H5" s="56"/>
      <c r="I5" s="56"/>
      <c r="J5" s="56"/>
      <c r="L5" s="9"/>
      <c r="M5" s="9"/>
      <c r="N5" s="8"/>
      <c r="O5" s="8"/>
      <c r="P5" s="8"/>
    </row>
    <row r="6" spans="1:28" x14ac:dyDescent="0.25">
      <c r="A6" s="62"/>
      <c r="B6" s="63"/>
      <c r="C6" s="109" t="s">
        <v>77</v>
      </c>
      <c r="D6" s="109"/>
      <c r="E6" s="109"/>
      <c r="F6" s="63"/>
      <c r="G6" s="64"/>
      <c r="H6" s="64"/>
      <c r="I6" s="64"/>
      <c r="J6" s="64"/>
      <c r="L6" s="45" t="s">
        <v>35</v>
      </c>
      <c r="M6" s="88">
        <v>0.03</v>
      </c>
      <c r="N6" s="8"/>
      <c r="O6" s="8"/>
      <c r="P6" s="8"/>
    </row>
    <row r="7" spans="1:28" ht="15.75" x14ac:dyDescent="0.25">
      <c r="A7" s="16" t="s">
        <v>0</v>
      </c>
      <c r="B7" s="33"/>
      <c r="C7" s="65" t="s">
        <v>52</v>
      </c>
      <c r="D7" s="65" t="s">
        <v>53</v>
      </c>
      <c r="E7" s="66" t="s">
        <v>54</v>
      </c>
      <c r="F7" s="18" t="s">
        <v>17</v>
      </c>
      <c r="G7" s="18" t="s">
        <v>7</v>
      </c>
      <c r="H7" s="18" t="s">
        <v>8</v>
      </c>
      <c r="I7" s="18" t="s">
        <v>13</v>
      </c>
      <c r="J7" s="18" t="s">
        <v>4</v>
      </c>
      <c r="L7" s="10"/>
      <c r="M7" s="10"/>
      <c r="N7" s="8"/>
      <c r="O7" s="8"/>
      <c r="P7" s="8"/>
      <c r="V7" s="11"/>
      <c r="W7" s="13"/>
      <c r="X7" s="11"/>
      <c r="Y7" s="104"/>
      <c r="Z7" s="11"/>
      <c r="AA7" s="104"/>
      <c r="AB7" s="11"/>
    </row>
    <row r="8" spans="1:28" ht="15.75" x14ac:dyDescent="0.25">
      <c r="A8" s="2" t="s">
        <v>9</v>
      </c>
      <c r="B8" s="9"/>
      <c r="C8" s="84"/>
      <c r="D8" s="84"/>
      <c r="E8" s="85"/>
      <c r="F8" s="2"/>
      <c r="G8" s="2"/>
      <c r="H8" s="2"/>
      <c r="I8" s="2"/>
      <c r="J8" s="2"/>
      <c r="V8" s="11"/>
      <c r="W8" s="11"/>
      <c r="X8" s="11"/>
      <c r="Y8" s="15"/>
      <c r="Z8" s="14"/>
      <c r="AA8" s="15"/>
      <c r="AB8" s="11"/>
    </row>
    <row r="9" spans="1:28" ht="15.75" x14ac:dyDescent="0.25">
      <c r="A9" t="s">
        <v>40</v>
      </c>
      <c r="B9" s="105"/>
      <c r="C9" s="84"/>
      <c r="D9" s="84"/>
      <c r="E9" s="85">
        <v>1</v>
      </c>
      <c r="F9" s="49">
        <v>7000</v>
      </c>
      <c r="G9" s="26">
        <f>ROUND((C9*F9)+(D9*F9)+(E9*F9),0)</f>
        <v>7000</v>
      </c>
      <c r="H9" s="26">
        <f>ROUND(G9+G9*M6,0)</f>
        <v>7210</v>
      </c>
      <c r="I9" s="26">
        <f>ROUND(H9+H9*M6,0)</f>
        <v>7426</v>
      </c>
      <c r="J9" s="48">
        <f>ROUND(SUM(G9:I9),0)</f>
        <v>21636</v>
      </c>
      <c r="L9" s="77" t="s">
        <v>69</v>
      </c>
      <c r="M9" s="45"/>
      <c r="N9" s="68"/>
      <c r="O9" s="68"/>
      <c r="P9" s="68"/>
      <c r="Q9" s="69"/>
      <c r="V9" s="11"/>
      <c r="W9" s="11"/>
      <c r="X9" s="11"/>
      <c r="Y9" s="15"/>
      <c r="Z9" s="14"/>
      <c r="AA9" s="15"/>
      <c r="AB9" s="11"/>
    </row>
    <row r="10" spans="1:28" s="8" customFormat="1" ht="15.75" x14ac:dyDescent="0.25">
      <c r="A10" s="8" t="s">
        <v>41</v>
      </c>
      <c r="B10" s="105"/>
      <c r="C10" s="84"/>
      <c r="D10" s="84"/>
      <c r="E10" s="85">
        <v>0.5</v>
      </c>
      <c r="F10" s="49">
        <v>7000</v>
      </c>
      <c r="G10" s="26">
        <f>ROUND((C10*F10)+(D10*F10)+(E10*F10),0)</f>
        <v>3500</v>
      </c>
      <c r="H10" s="26">
        <f>ROUND(G10+G10*M6,0)</f>
        <v>3605</v>
      </c>
      <c r="I10" s="26">
        <f>ROUND(H10+H10*M6,0)</f>
        <v>3713</v>
      </c>
      <c r="J10" s="48">
        <f>ROUND(SUM(G10:I10),0)</f>
        <v>10818</v>
      </c>
      <c r="L10" s="47" t="s">
        <v>66</v>
      </c>
      <c r="M10" s="93" t="s">
        <v>58</v>
      </c>
      <c r="N10" s="93"/>
      <c r="O10" s="93"/>
      <c r="P10" s="93"/>
      <c r="Q10" s="94"/>
      <c r="V10" s="11"/>
      <c r="W10" s="13"/>
      <c r="X10" s="11"/>
      <c r="Y10" s="11"/>
      <c r="Z10" s="11"/>
      <c r="AA10" s="11"/>
      <c r="AB10" s="11"/>
    </row>
    <row r="11" spans="1:28" s="8" customFormat="1" ht="15.75" x14ac:dyDescent="0.25">
      <c r="A11" s="8" t="s">
        <v>41</v>
      </c>
      <c r="B11" s="105"/>
      <c r="C11" s="84"/>
      <c r="D11" s="84"/>
      <c r="E11" s="85">
        <v>0.5</v>
      </c>
      <c r="F11" s="49">
        <v>5000</v>
      </c>
      <c r="G11" s="26">
        <f>ROUND((C11*F11)+(D11*F11)+(E11*F11),0)</f>
        <v>2500</v>
      </c>
      <c r="H11" s="26">
        <f>ROUND(G11+G11*M6,0)</f>
        <v>2575</v>
      </c>
      <c r="I11" s="26">
        <f>ROUND(H11+H11*M6,0)</f>
        <v>2652</v>
      </c>
      <c r="J11" s="48">
        <f>ROUND(SUM(G11:I11),0)</f>
        <v>7727</v>
      </c>
      <c r="L11" s="47" t="s">
        <v>67</v>
      </c>
      <c r="M11" s="93" t="s">
        <v>59</v>
      </c>
      <c r="N11" s="93"/>
      <c r="O11" s="93"/>
      <c r="P11" s="93"/>
      <c r="Q11" s="94"/>
      <c r="V11" s="11"/>
      <c r="W11" s="13"/>
      <c r="X11" s="11"/>
      <c r="Y11" s="11"/>
      <c r="Z11" s="11"/>
      <c r="AA11" s="11"/>
      <c r="AB11" s="11"/>
    </row>
    <row r="12" spans="1:28" s="8" customFormat="1" ht="15.75" x14ac:dyDescent="0.25">
      <c r="A12" s="8" t="s">
        <v>41</v>
      </c>
      <c r="B12" s="105"/>
      <c r="C12" s="84"/>
      <c r="D12" s="84"/>
      <c r="E12" s="85">
        <v>0.5</v>
      </c>
      <c r="F12" s="49">
        <v>4000</v>
      </c>
      <c r="G12" s="26">
        <f>ROUND((C12*F12)+(D12*F12)+(E12*F12),0)</f>
        <v>2000</v>
      </c>
      <c r="H12" s="26">
        <f>ROUND(G12+G12*M6,0)</f>
        <v>2060</v>
      </c>
      <c r="I12" s="26">
        <f>ROUND(H12+H12*M6,0)</f>
        <v>2122</v>
      </c>
      <c r="J12" s="48">
        <f>ROUND(SUM(G12:I12),0)</f>
        <v>6182</v>
      </c>
      <c r="L12" s="47" t="s">
        <v>68</v>
      </c>
      <c r="M12" s="93" t="s">
        <v>73</v>
      </c>
      <c r="N12" s="93"/>
      <c r="O12" s="93"/>
      <c r="P12" s="93"/>
      <c r="Q12" s="94"/>
      <c r="V12" s="11"/>
      <c r="W12" s="13"/>
      <c r="X12" s="11"/>
      <c r="Y12" s="11"/>
      <c r="Z12" s="11"/>
      <c r="AA12" s="11"/>
      <c r="AB12" s="11"/>
    </row>
    <row r="13" spans="1:28" s="8" customFormat="1" ht="15.75" x14ac:dyDescent="0.25">
      <c r="A13" s="2" t="s">
        <v>22</v>
      </c>
      <c r="B13" s="9" t="s">
        <v>19</v>
      </c>
      <c r="C13" s="84"/>
      <c r="D13" s="84"/>
      <c r="E13" s="85"/>
      <c r="F13" s="49"/>
      <c r="G13" s="30"/>
      <c r="H13" s="30"/>
      <c r="I13" s="30"/>
      <c r="J13" s="30"/>
      <c r="V13" s="11"/>
      <c r="W13" s="13"/>
      <c r="X13" s="11"/>
      <c r="Y13" s="11"/>
      <c r="Z13" s="11"/>
      <c r="AA13" s="11"/>
      <c r="AB13" s="11"/>
    </row>
    <row r="14" spans="1:28" s="8" customFormat="1" ht="15.75" x14ac:dyDescent="0.25">
      <c r="A14" s="8" t="s">
        <v>23</v>
      </c>
      <c r="B14" s="31">
        <v>1</v>
      </c>
      <c r="C14" s="84">
        <v>12</v>
      </c>
      <c r="D14" s="84"/>
      <c r="E14" s="85"/>
      <c r="F14" s="49">
        <v>5000</v>
      </c>
      <c r="G14" s="26">
        <f>ROUND((C14*F14)+(D14*F14)+(E14*F14)*B14,0)</f>
        <v>60000</v>
      </c>
      <c r="H14" s="26">
        <f>ROUND(G14+G14*M6,0)</f>
        <v>61800</v>
      </c>
      <c r="I14" s="26">
        <f>ROUND(H14+H14*M6,0)</f>
        <v>63654</v>
      </c>
      <c r="J14" s="48">
        <f>SUM(G14:I14)</f>
        <v>185454</v>
      </c>
      <c r="L14" s="45" t="s">
        <v>61</v>
      </c>
      <c r="M14" s="68"/>
      <c r="N14" s="68"/>
      <c r="O14" s="68"/>
      <c r="P14" s="68"/>
      <c r="Q14" s="68"/>
      <c r="R14" s="34"/>
      <c r="V14" s="11"/>
      <c r="W14" s="13"/>
      <c r="X14" s="11"/>
      <c r="Y14" s="11"/>
      <c r="Z14" s="11"/>
      <c r="AA14" s="11"/>
      <c r="AB14" s="11"/>
    </row>
    <row r="15" spans="1:28" s="8" customFormat="1" ht="15.75" x14ac:dyDescent="0.25">
      <c r="A15" s="8" t="s">
        <v>24</v>
      </c>
      <c r="B15" s="31">
        <v>2</v>
      </c>
      <c r="C15" s="84">
        <v>12</v>
      </c>
      <c r="D15" s="84"/>
      <c r="E15" s="85"/>
      <c r="F15" s="26">
        <f>Q16</f>
        <v>1473.3333333333333</v>
      </c>
      <c r="G15" s="26">
        <f>ROUND(((C15*F15)+(D15*F15)+(E15*F15))*B15,0)</f>
        <v>35360</v>
      </c>
      <c r="H15" s="26">
        <f>ROUND(G15+G15*M6,0)</f>
        <v>36421</v>
      </c>
      <c r="I15" s="26">
        <f>ROUND(H15+H15*M6,0)</f>
        <v>37514</v>
      </c>
      <c r="J15" s="48">
        <f>SUM(G15:I15)</f>
        <v>109295</v>
      </c>
      <c r="L15" s="70" t="s">
        <v>72</v>
      </c>
      <c r="M15" s="89" t="s">
        <v>34</v>
      </c>
      <c r="N15" s="71" t="s">
        <v>63</v>
      </c>
      <c r="O15" s="71" t="s">
        <v>30</v>
      </c>
      <c r="P15" s="71" t="s">
        <v>79</v>
      </c>
      <c r="Q15" s="71" t="s">
        <v>31</v>
      </c>
      <c r="V15" s="11"/>
      <c r="W15" s="13"/>
      <c r="X15" s="11"/>
      <c r="Y15" s="11"/>
      <c r="Z15" s="11"/>
      <c r="AA15" s="11"/>
      <c r="AB15" s="11"/>
    </row>
    <row r="16" spans="1:28" s="8" customFormat="1" ht="15.75" x14ac:dyDescent="0.25">
      <c r="A16" s="8" t="s">
        <v>26</v>
      </c>
      <c r="B16" s="31">
        <v>1</v>
      </c>
      <c r="C16" s="86">
        <v>12</v>
      </c>
      <c r="D16" s="86"/>
      <c r="E16" s="87"/>
      <c r="F16" s="49">
        <v>2300</v>
      </c>
      <c r="G16" s="26">
        <f>ROUND(((C16*F16)+(D16*F16)+(E16*F16))*B16,0)</f>
        <v>27600</v>
      </c>
      <c r="H16" s="26">
        <f>ROUND(G16+G16*M6,0)</f>
        <v>28428</v>
      </c>
      <c r="I16" s="26">
        <f>ROUND(H16+H16*M6,0)</f>
        <v>29281</v>
      </c>
      <c r="J16" s="48">
        <f>SUM(G16:I16)</f>
        <v>85309</v>
      </c>
      <c r="L16" s="46" t="s">
        <v>32</v>
      </c>
      <c r="M16" s="74">
        <v>52</v>
      </c>
      <c r="N16" s="74">
        <v>20</v>
      </c>
      <c r="O16" s="75">
        <v>17</v>
      </c>
      <c r="P16" s="76">
        <f>M16*N16*O16</f>
        <v>17680</v>
      </c>
      <c r="Q16" s="76">
        <f>P16/12</f>
        <v>1473.3333333333333</v>
      </c>
      <c r="V16" s="11"/>
      <c r="W16" s="13"/>
      <c r="X16" s="11"/>
      <c r="Y16" s="11"/>
      <c r="Z16" s="11"/>
      <c r="AA16" s="11"/>
      <c r="AB16" s="11"/>
    </row>
    <row r="17" spans="1:28" s="8" customFormat="1" ht="15.75" x14ac:dyDescent="0.25">
      <c r="B17" s="31"/>
      <c r="C17" s="31"/>
      <c r="D17" s="31"/>
      <c r="E17" s="31"/>
      <c r="F17" s="49"/>
      <c r="G17" s="26"/>
      <c r="H17" s="26"/>
      <c r="I17" s="26"/>
      <c r="J17" s="48"/>
      <c r="L17" s="47" t="s">
        <v>33</v>
      </c>
      <c r="M17" s="74">
        <v>52</v>
      </c>
      <c r="N17" s="74">
        <v>20</v>
      </c>
      <c r="O17" s="75">
        <v>10</v>
      </c>
      <c r="P17" s="76">
        <f>M17*N17*O17</f>
        <v>10400</v>
      </c>
      <c r="Q17" s="76"/>
      <c r="V17" s="11"/>
      <c r="W17" s="13"/>
      <c r="X17" s="11"/>
      <c r="Y17" s="11"/>
      <c r="Z17" s="11"/>
      <c r="AA17" s="11"/>
      <c r="AB17" s="11"/>
    </row>
    <row r="18" spans="1:28" s="6" customFormat="1" ht="15.75" x14ac:dyDescent="0.25">
      <c r="A18" s="8" t="s">
        <v>25</v>
      </c>
      <c r="B18" s="31">
        <v>1</v>
      </c>
      <c r="C18" s="31"/>
      <c r="D18" s="31"/>
      <c r="E18" s="31"/>
      <c r="F18" s="26"/>
      <c r="G18" s="26">
        <f>P17*B18</f>
        <v>10400</v>
      </c>
      <c r="H18" s="26">
        <f>ROUND(G18+G18*M6,0)</f>
        <v>10712</v>
      </c>
      <c r="I18" s="26">
        <f>ROUND(H18+H18*M6,0)</f>
        <v>11033</v>
      </c>
      <c r="J18" s="48">
        <f>SUM(G18:I18)</f>
        <v>32145</v>
      </c>
      <c r="V18" s="28"/>
      <c r="W18" s="28"/>
      <c r="X18" s="28"/>
      <c r="Y18" s="29"/>
      <c r="Z18" s="28"/>
      <c r="AA18" s="29"/>
      <c r="AB18" s="28"/>
    </row>
    <row r="19" spans="1:28" ht="15.75" x14ac:dyDescent="0.25">
      <c r="A19" s="4" t="s">
        <v>1</v>
      </c>
      <c r="B19" s="35"/>
      <c r="C19" s="4"/>
      <c r="D19" s="4"/>
      <c r="E19" s="4"/>
      <c r="F19" s="4"/>
      <c r="G19" s="57">
        <f>SUM(G9:G18)</f>
        <v>148360</v>
      </c>
      <c r="H19" s="57">
        <f>SUM(H9:H18)</f>
        <v>152811</v>
      </c>
      <c r="I19" s="57">
        <f>SUM(I9:I18)</f>
        <v>157395</v>
      </c>
      <c r="J19" s="58">
        <f>SUM(J9:J18)</f>
        <v>458566</v>
      </c>
      <c r="L19" s="7"/>
      <c r="M19" s="7"/>
      <c r="N19" s="6"/>
      <c r="O19" s="6"/>
      <c r="P19" s="6"/>
      <c r="Q19" s="6"/>
      <c r="V19" s="108"/>
      <c r="W19" s="108"/>
      <c r="X19" s="108"/>
      <c r="Y19" s="108"/>
      <c r="Z19" s="108"/>
      <c r="AA19" s="108"/>
      <c r="AB19" s="108"/>
    </row>
    <row r="20" spans="1:28" ht="15.75" x14ac:dyDescent="0.25">
      <c r="C20" s="17"/>
      <c r="D20" s="17"/>
      <c r="E20" s="17"/>
      <c r="F20" s="17"/>
      <c r="G20" s="19"/>
      <c r="H20" s="19"/>
      <c r="I20" s="19"/>
      <c r="J20" s="20"/>
      <c r="V20" s="11"/>
      <c r="W20" s="11"/>
      <c r="X20" s="11"/>
      <c r="Y20" s="12"/>
      <c r="Z20" s="11"/>
      <c r="AA20" s="12"/>
      <c r="AB20" s="11"/>
    </row>
    <row r="21" spans="1:28" x14ac:dyDescent="0.25">
      <c r="A21" s="16" t="s">
        <v>43</v>
      </c>
      <c r="B21" s="33"/>
      <c r="C21" s="18"/>
      <c r="D21" s="18"/>
      <c r="E21" s="18"/>
      <c r="F21" s="18"/>
      <c r="G21" s="21"/>
      <c r="H21" s="21"/>
      <c r="I21" s="21"/>
      <c r="J21" s="22"/>
    </row>
    <row r="22" spans="1:28" ht="17.25" customHeight="1" x14ac:dyDescent="0.25">
      <c r="A22" s="2" t="s">
        <v>9</v>
      </c>
      <c r="B22" s="67"/>
      <c r="C22" s="67"/>
      <c r="D22" s="67"/>
      <c r="E22" s="67"/>
      <c r="F22" s="67"/>
      <c r="G22" s="19"/>
      <c r="H22" s="19"/>
      <c r="I22" s="19"/>
      <c r="J22" s="20"/>
    </row>
    <row r="23" spans="1:28" ht="17.25" customHeight="1" x14ac:dyDescent="0.25">
      <c r="A23" t="s">
        <v>40</v>
      </c>
      <c r="B23" s="90"/>
      <c r="C23" s="67"/>
      <c r="D23" s="67"/>
      <c r="E23" s="67"/>
      <c r="F23" s="67"/>
      <c r="G23" s="26">
        <f>ROUND(G9*N25,0)</f>
        <v>1252</v>
      </c>
      <c r="H23" s="26">
        <f>ROUND(H9*O25,0)</f>
        <v>1290</v>
      </c>
      <c r="I23" s="26">
        <f>ROUND(I9*O25,)</f>
        <v>1329</v>
      </c>
      <c r="J23" s="48">
        <f>SUM(G23:I23)</f>
        <v>3871</v>
      </c>
      <c r="L23" s="72" t="s">
        <v>70</v>
      </c>
      <c r="M23" s="44"/>
      <c r="N23" s="69"/>
      <c r="O23" s="69"/>
      <c r="P23" s="69"/>
      <c r="Q23" s="69"/>
    </row>
    <row r="24" spans="1:28" ht="17.25" customHeight="1" x14ac:dyDescent="0.25">
      <c r="A24" s="8" t="s">
        <v>41</v>
      </c>
      <c r="B24" s="90"/>
      <c r="C24" s="67"/>
      <c r="D24" s="67"/>
      <c r="E24" s="67"/>
      <c r="F24" s="67"/>
      <c r="G24" s="26">
        <f>ROUND(G10*N25,)</f>
        <v>626</v>
      </c>
      <c r="H24" s="26">
        <f>ROUND(H10*O25,0)</f>
        <v>645</v>
      </c>
      <c r="I24" s="26">
        <f>ROUND(I10*O25,0)</f>
        <v>665</v>
      </c>
      <c r="J24" s="48">
        <f>SUM(G24:I24)</f>
        <v>1936</v>
      </c>
      <c r="L24" s="94"/>
      <c r="M24" s="95" t="s">
        <v>62</v>
      </c>
      <c r="N24" s="71" t="s">
        <v>28</v>
      </c>
      <c r="O24" s="71" t="s">
        <v>50</v>
      </c>
      <c r="P24" s="96" t="s">
        <v>51</v>
      </c>
      <c r="Q24" s="96" t="s">
        <v>64</v>
      </c>
    </row>
    <row r="25" spans="1:28" ht="17.25" customHeight="1" x14ac:dyDescent="0.25">
      <c r="A25" s="8" t="s">
        <v>41</v>
      </c>
      <c r="B25" s="90"/>
      <c r="C25" s="67"/>
      <c r="D25" s="67"/>
      <c r="E25" s="67"/>
      <c r="F25" s="67"/>
      <c r="G25" s="26">
        <f>ROUND(G11*N25,0)</f>
        <v>447</v>
      </c>
      <c r="H25" s="26">
        <f>ROUND(H11*O25,0)</f>
        <v>461</v>
      </c>
      <c r="I25" s="26">
        <f>ROUND(I11*O25,0)</f>
        <v>475</v>
      </c>
      <c r="J25" s="48">
        <f>SUM(G25:I25)</f>
        <v>1383</v>
      </c>
      <c r="L25" s="46" t="s">
        <v>71</v>
      </c>
      <c r="M25" s="97" t="s">
        <v>27</v>
      </c>
      <c r="N25" s="98">
        <v>0.1789</v>
      </c>
      <c r="O25" s="98">
        <v>0.17896999999999999</v>
      </c>
      <c r="P25" s="97"/>
      <c r="Q25" s="97"/>
    </row>
    <row r="26" spans="1:28" ht="17.25" customHeight="1" x14ac:dyDescent="0.25">
      <c r="A26" s="8" t="s">
        <v>41</v>
      </c>
      <c r="B26" s="90"/>
      <c r="C26" s="67"/>
      <c r="D26" s="67"/>
      <c r="E26" s="67"/>
      <c r="F26" s="67"/>
      <c r="G26" s="26">
        <f>ROUND(G12*N25,0)</f>
        <v>358</v>
      </c>
      <c r="H26" s="26">
        <f>ROUND(H12*O25,0)</f>
        <v>369</v>
      </c>
      <c r="I26" s="26">
        <f>ROUND(I12*O25,0)</f>
        <v>380</v>
      </c>
      <c r="J26" s="48">
        <f>SUM(G26:I26)</f>
        <v>1107</v>
      </c>
      <c r="L26" s="99"/>
      <c r="M26" s="76" t="s">
        <v>29</v>
      </c>
      <c r="N26" s="98">
        <v>7.4000000000000003E-3</v>
      </c>
      <c r="O26" s="98">
        <v>7.3699999999999998E-3</v>
      </c>
      <c r="P26" s="97"/>
      <c r="Q26" s="97"/>
    </row>
    <row r="27" spans="1:28" ht="17.25" customHeight="1" x14ac:dyDescent="0.25">
      <c r="A27" s="2" t="s">
        <v>22</v>
      </c>
      <c r="B27" s="67"/>
      <c r="C27" s="67"/>
      <c r="D27" s="67"/>
      <c r="E27" s="67"/>
      <c r="F27" s="67"/>
      <c r="G27" s="26"/>
      <c r="H27" s="26"/>
      <c r="I27" s="26"/>
      <c r="J27" s="48"/>
      <c r="L27" s="94"/>
      <c r="M27" s="94"/>
      <c r="N27" s="94"/>
      <c r="O27" s="94"/>
      <c r="P27" s="94"/>
      <c r="Q27" s="94"/>
      <c r="R27" s="73"/>
    </row>
    <row r="28" spans="1:28" ht="17.25" customHeight="1" x14ac:dyDescent="0.25">
      <c r="A28" s="8" t="s">
        <v>23</v>
      </c>
      <c r="B28" s="67"/>
      <c r="C28" s="67"/>
      <c r="D28" s="67"/>
      <c r="E28" s="67"/>
      <c r="F28" s="67"/>
      <c r="G28" s="26">
        <f>ROUND(G14*N25,0)</f>
        <v>10734</v>
      </c>
      <c r="H28" s="26">
        <f>ROUND(H14*O25,0)</f>
        <v>11060</v>
      </c>
      <c r="I28" s="26">
        <f>ROUND(I14*O25,0)</f>
        <v>11392</v>
      </c>
      <c r="J28" s="48">
        <f>SUM(G28:I28)</f>
        <v>33186</v>
      </c>
      <c r="L28" s="46" t="s">
        <v>60</v>
      </c>
      <c r="M28" s="100" t="s">
        <v>27</v>
      </c>
      <c r="N28" s="101">
        <v>10738.61</v>
      </c>
      <c r="O28" s="101">
        <v>11490.31</v>
      </c>
      <c r="P28" s="101">
        <f>N28/12</f>
        <v>894.88416666666672</v>
      </c>
      <c r="Q28" s="101">
        <f>O28/12</f>
        <v>957.52583333333325</v>
      </c>
      <c r="R28" s="73"/>
    </row>
    <row r="29" spans="1:28" ht="17.25" customHeight="1" x14ac:dyDescent="0.25">
      <c r="A29" s="8" t="s">
        <v>24</v>
      </c>
      <c r="B29" s="67"/>
      <c r="C29" s="67"/>
      <c r="D29" s="67"/>
      <c r="E29" s="67"/>
      <c r="F29" s="67"/>
      <c r="G29" s="26">
        <f>ROUND(G15*N26,0)</f>
        <v>262</v>
      </c>
      <c r="H29" s="26">
        <f>ROUND(H15*O26,0)</f>
        <v>268</v>
      </c>
      <c r="I29" s="26">
        <f>ROUND(I15*O26,0)</f>
        <v>276</v>
      </c>
      <c r="J29" s="48">
        <f>SUM(G29:I29)</f>
        <v>806</v>
      </c>
      <c r="L29" s="99"/>
      <c r="M29" s="102" t="s">
        <v>74</v>
      </c>
      <c r="N29" s="101">
        <v>1662</v>
      </c>
      <c r="O29" s="101">
        <v>1857.7</v>
      </c>
      <c r="P29" s="101">
        <f>N29/9</f>
        <v>184.66666666666666</v>
      </c>
      <c r="Q29" s="101">
        <f>O29/9</f>
        <v>206.41111111111113</v>
      </c>
      <c r="R29" s="73"/>
    </row>
    <row r="30" spans="1:28" ht="17.25" customHeight="1" x14ac:dyDescent="0.25">
      <c r="A30" s="8" t="s">
        <v>26</v>
      </c>
      <c r="B30" s="67"/>
      <c r="C30" s="67"/>
      <c r="D30" s="67"/>
      <c r="E30" s="67"/>
      <c r="F30" s="67"/>
      <c r="G30" s="26">
        <f>ROUND(G16*N25,0)</f>
        <v>4938</v>
      </c>
      <c r="H30" s="26">
        <f>ROUND(H16*O25,0)</f>
        <v>5088</v>
      </c>
      <c r="I30" s="26">
        <f>ROUND(I16*O25,0)</f>
        <v>5240</v>
      </c>
      <c r="J30" s="48">
        <f>SUM(G30:I30)</f>
        <v>15266</v>
      </c>
      <c r="L30" s="99"/>
      <c r="M30" s="76" t="s">
        <v>65</v>
      </c>
      <c r="N30" s="101">
        <v>333.75</v>
      </c>
      <c r="O30" s="101">
        <v>333.75</v>
      </c>
      <c r="P30" s="101">
        <f>N30/3</f>
        <v>111.25</v>
      </c>
      <c r="Q30" s="101">
        <f>O30/3</f>
        <v>111.25</v>
      </c>
      <c r="R30" s="73"/>
    </row>
    <row r="31" spans="1:28" ht="17.25" customHeight="1" x14ac:dyDescent="0.25">
      <c r="A31" s="8" t="s">
        <v>25</v>
      </c>
      <c r="B31" s="67"/>
      <c r="C31" s="67"/>
      <c r="D31" s="67"/>
      <c r="E31" s="67"/>
      <c r="F31" s="67"/>
      <c r="G31" s="26">
        <f>ROUND(G18*N26,0)</f>
        <v>77</v>
      </c>
      <c r="H31" s="26">
        <f>ROUND(H18*O26,0)</f>
        <v>79</v>
      </c>
      <c r="I31" s="26">
        <f>ROUND(I18*O26,0)</f>
        <v>81</v>
      </c>
      <c r="J31" s="48">
        <f>SUM(G31:I31)</f>
        <v>237</v>
      </c>
      <c r="L31" s="99"/>
      <c r="M31" s="76" t="s">
        <v>75</v>
      </c>
      <c r="N31" s="101">
        <f>N29+N30</f>
        <v>1995.75</v>
      </c>
      <c r="O31" s="101">
        <f>O29+O30</f>
        <v>2191.4499999999998</v>
      </c>
      <c r="P31" s="101">
        <f>N31/12</f>
        <v>166.3125</v>
      </c>
      <c r="Q31" s="101">
        <f>O31/12</f>
        <v>182.62083333333331</v>
      </c>
      <c r="R31" s="73"/>
    </row>
    <row r="32" spans="1:28" ht="17.25" customHeight="1" x14ac:dyDescent="0.25">
      <c r="L32" s="99"/>
      <c r="M32" s="103" t="s">
        <v>33</v>
      </c>
      <c r="N32" s="75" t="s">
        <v>80</v>
      </c>
      <c r="O32" s="75" t="s">
        <v>80</v>
      </c>
      <c r="P32" s="75" t="s">
        <v>80</v>
      </c>
      <c r="Q32" s="75" t="s">
        <v>80</v>
      </c>
    </row>
    <row r="33" spans="1:23" ht="17.25" customHeight="1" x14ac:dyDescent="0.25">
      <c r="A33" s="4" t="s">
        <v>2</v>
      </c>
      <c r="B33" s="50"/>
      <c r="C33" s="51"/>
      <c r="D33" s="51"/>
      <c r="E33" s="51"/>
      <c r="F33" s="52"/>
      <c r="G33" s="58">
        <f>SUM(G23:G31)</f>
        <v>18694</v>
      </c>
      <c r="H33" s="58">
        <f>SUM(H23:H31)</f>
        <v>19260</v>
      </c>
      <c r="I33" s="58">
        <f>SUM(I23:I31)</f>
        <v>19838</v>
      </c>
      <c r="J33" s="58">
        <f>SUM(J23:J31)</f>
        <v>57792</v>
      </c>
      <c r="L33" s="94"/>
      <c r="M33" s="107" t="s">
        <v>81</v>
      </c>
      <c r="N33" s="75" t="s">
        <v>80</v>
      </c>
      <c r="O33" s="75" t="s">
        <v>80</v>
      </c>
      <c r="P33" s="75" t="s">
        <v>80</v>
      </c>
      <c r="Q33" s="75" t="s">
        <v>80</v>
      </c>
    </row>
    <row r="34" spans="1:23" ht="17.25" customHeight="1" x14ac:dyDescent="0.25">
      <c r="A34" s="3"/>
      <c r="B34" s="36"/>
      <c r="C34" s="23"/>
      <c r="D34" s="23"/>
      <c r="E34" s="23"/>
      <c r="F34" s="23"/>
      <c r="G34" s="19"/>
      <c r="H34" s="19"/>
      <c r="I34" s="19"/>
      <c r="J34" s="20"/>
      <c r="L34" s="94"/>
      <c r="M34" s="94"/>
      <c r="N34" s="94"/>
      <c r="O34" s="94"/>
      <c r="P34" s="94"/>
      <c r="Q34" s="94"/>
    </row>
    <row r="35" spans="1:23" ht="17.25" customHeight="1" x14ac:dyDescent="0.25">
      <c r="A35" s="16" t="s">
        <v>18</v>
      </c>
      <c r="B35" s="33"/>
      <c r="C35" s="18"/>
      <c r="D35" s="18"/>
      <c r="E35" s="18"/>
      <c r="F35" s="18"/>
      <c r="G35" s="21"/>
      <c r="H35" s="21"/>
      <c r="I35" s="21"/>
      <c r="J35" s="22"/>
      <c r="L35" s="93"/>
      <c r="M35" s="106" t="s">
        <v>83</v>
      </c>
      <c r="N35" s="93"/>
      <c r="O35" s="93"/>
      <c r="P35" s="93"/>
      <c r="Q35" s="94"/>
    </row>
    <row r="36" spans="1:23" ht="17.25" customHeight="1" x14ac:dyDescent="0.25">
      <c r="A36" s="2" t="s">
        <v>9</v>
      </c>
      <c r="B36" s="53"/>
      <c r="C36" s="53"/>
      <c r="D36" s="53"/>
      <c r="E36" s="53"/>
      <c r="F36" s="53"/>
      <c r="G36" s="19"/>
      <c r="H36" s="19"/>
      <c r="I36" s="19"/>
      <c r="J36" s="20"/>
      <c r="L36" s="93"/>
      <c r="M36" s="106" t="s">
        <v>82</v>
      </c>
      <c r="N36" s="93"/>
      <c r="O36" s="93"/>
      <c r="P36" s="93"/>
      <c r="Q36" s="94"/>
    </row>
    <row r="37" spans="1:23" ht="17.25" customHeight="1" x14ac:dyDescent="0.25">
      <c r="A37" t="s">
        <v>20</v>
      </c>
      <c r="B37" s="53"/>
      <c r="C37" s="53"/>
      <c r="D37" s="53"/>
      <c r="E37" s="53"/>
      <c r="F37" s="53"/>
      <c r="G37" s="26">
        <f>ROUND((C9*P28)+(D9*P28)+(E9*0),0)</f>
        <v>0</v>
      </c>
      <c r="H37" s="26">
        <f>ROUND((C9*Q28)+(D9*Q28)+(E9*0),0)</f>
        <v>0</v>
      </c>
      <c r="I37" s="26">
        <f>ROUND((C9*Q28)+(D9*Q28)+(E9*0),0)</f>
        <v>0</v>
      </c>
      <c r="J37" s="48">
        <f>SUM(G37:I37)</f>
        <v>0</v>
      </c>
      <c r="L37" s="1"/>
    </row>
    <row r="38" spans="1:23" ht="17.25" customHeight="1" x14ac:dyDescent="0.25">
      <c r="A38" s="8" t="s">
        <v>21</v>
      </c>
      <c r="B38" s="53"/>
      <c r="C38" s="53"/>
      <c r="D38" s="53"/>
      <c r="E38" s="53"/>
      <c r="F38" s="53"/>
      <c r="G38" s="26">
        <f>ROUND((C10*P28)+(D10*P28)+(E10*0),0)</f>
        <v>0</v>
      </c>
      <c r="H38" s="26">
        <f>ROUND((C10*Q28)+(D10*Q28)+(E10*0),0)</f>
        <v>0</v>
      </c>
      <c r="I38" s="26">
        <f>ROUND((C10*Q28)+(D10*Q28)+(E10*0),0)</f>
        <v>0</v>
      </c>
      <c r="J38" s="48">
        <f>SUM(G38:I38)</f>
        <v>0</v>
      </c>
      <c r="L38" s="78"/>
      <c r="M38" s="79"/>
      <c r="N38" s="79"/>
      <c r="O38" s="79"/>
      <c r="P38" s="79"/>
    </row>
    <row r="39" spans="1:23" ht="17.25" customHeight="1" x14ac:dyDescent="0.25">
      <c r="A39" s="8" t="s">
        <v>21</v>
      </c>
      <c r="B39" s="53"/>
      <c r="C39" s="53"/>
      <c r="D39" s="53"/>
      <c r="E39" s="53"/>
      <c r="F39" s="53"/>
      <c r="G39" s="26">
        <f>ROUND((C11*P28)+(D11*P28)+(E11*0),0)</f>
        <v>0</v>
      </c>
      <c r="H39" s="26">
        <f>ROUND((C11*Q28)+(D11*Q28)+(E11*0),0)</f>
        <v>0</v>
      </c>
      <c r="I39" s="26">
        <f>ROUND((C11*Q28)+(D11*Q28)+(E11*0),0)</f>
        <v>0</v>
      </c>
      <c r="J39" s="48">
        <f>SUM(G39:I39)</f>
        <v>0</v>
      </c>
      <c r="L39" s="80"/>
      <c r="M39" s="81"/>
      <c r="N39" s="8"/>
      <c r="O39" s="31"/>
      <c r="P39" s="31"/>
      <c r="Q39" s="31"/>
      <c r="R39" s="31"/>
      <c r="S39" s="26"/>
      <c r="T39" s="26"/>
      <c r="U39" s="26"/>
      <c r="V39" s="26"/>
      <c r="W39" s="48"/>
    </row>
    <row r="40" spans="1:23" ht="17.25" customHeight="1" x14ac:dyDescent="0.25">
      <c r="A40" s="8" t="s">
        <v>21</v>
      </c>
      <c r="B40" s="53"/>
      <c r="C40" s="53"/>
      <c r="D40" s="53"/>
      <c r="E40" s="53"/>
      <c r="F40" s="53"/>
      <c r="G40" s="26">
        <f>ROUND((C12*P28)+(D12*P28)+(E12*0),0)</f>
        <v>0</v>
      </c>
      <c r="H40" s="26">
        <f>ROUND((C12*Q28)+(D12*Q28)+(E12*0),0)</f>
        <v>0</v>
      </c>
      <c r="I40" s="26">
        <f>ROUND((C12*Q28)+(D12*Q28)+(E12*0),0)</f>
        <v>0</v>
      </c>
      <c r="J40" s="48">
        <f>SUM(G40:I40)</f>
        <v>0</v>
      </c>
      <c r="L40" s="82"/>
      <c r="M40" s="81"/>
      <c r="N40" s="81"/>
      <c r="O40" s="81"/>
      <c r="P40" s="81"/>
    </row>
    <row r="41" spans="1:23" ht="17.25" customHeight="1" x14ac:dyDescent="0.25">
      <c r="A41" s="2" t="s">
        <v>22</v>
      </c>
      <c r="B41" s="53"/>
      <c r="C41" s="53"/>
      <c r="D41" s="53"/>
      <c r="E41" s="53"/>
      <c r="F41" s="53"/>
      <c r="G41" s="26"/>
      <c r="H41" s="26"/>
      <c r="I41" s="26"/>
      <c r="J41" s="48"/>
      <c r="L41" s="82"/>
      <c r="M41" s="81"/>
      <c r="N41" s="81"/>
      <c r="O41" s="81"/>
      <c r="P41" s="81"/>
    </row>
    <row r="42" spans="1:23" ht="17.25" customHeight="1" x14ac:dyDescent="0.25">
      <c r="A42" s="8" t="s">
        <v>23</v>
      </c>
      <c r="B42" s="53"/>
      <c r="C42" s="53"/>
      <c r="D42" s="53"/>
      <c r="E42" s="53"/>
      <c r="F42" s="53"/>
      <c r="G42" s="26">
        <f>ROUND(((C14*P28)+(D14*P28)+(E14*0))*B14,0)</f>
        <v>10739</v>
      </c>
      <c r="H42" s="26">
        <f>ROUND(((C14*Q28)+(D14*Q28)+(E14*0))*B14,0)</f>
        <v>11490</v>
      </c>
      <c r="I42" s="26">
        <f>ROUND(((C14*Q28)+(D14*Q28)+(E14*0))*B14,0)</f>
        <v>11490</v>
      </c>
      <c r="J42" s="48">
        <f>SUM(G42:I42)</f>
        <v>33719</v>
      </c>
      <c r="L42" s="83"/>
      <c r="M42" s="81"/>
      <c r="N42" s="81"/>
      <c r="O42" s="81"/>
      <c r="P42" s="81"/>
    </row>
    <row r="43" spans="1:23" ht="17.25" customHeight="1" x14ac:dyDescent="0.25">
      <c r="A43" s="8" t="s">
        <v>24</v>
      </c>
      <c r="B43" s="53"/>
      <c r="C43" s="53"/>
      <c r="D43" s="53"/>
      <c r="E43" s="53"/>
      <c r="F43" s="53"/>
      <c r="G43" s="26">
        <f>ROUND(((C15*$P$31)+(D15*$P$29)+(E15*$P$30))*B15,0)</f>
        <v>3992</v>
      </c>
      <c r="H43" s="26">
        <f>ROUND(((C15*$Q$31)+(D15*$Q$29)+(E15*$Q$30))*B15,0)</f>
        <v>4383</v>
      </c>
      <c r="I43" s="26">
        <f>ROUND(((C15*$Q$31)+(D15*$Q$29)+(E15*$Q$30))*B15,0)</f>
        <v>4383</v>
      </c>
      <c r="J43" s="48">
        <f>SUM(G43:I43)</f>
        <v>12758</v>
      </c>
      <c r="L43" s="83"/>
      <c r="M43" s="81"/>
      <c r="N43" s="81"/>
      <c r="O43" s="81"/>
      <c r="P43" s="81"/>
    </row>
    <row r="44" spans="1:23" ht="17.25" customHeight="1" x14ac:dyDescent="0.25">
      <c r="A44" s="8" t="s">
        <v>26</v>
      </c>
      <c r="B44" s="53"/>
      <c r="C44" s="53"/>
      <c r="D44" s="53"/>
      <c r="E44" s="53"/>
      <c r="F44" s="53"/>
      <c r="G44" s="26">
        <f>ROUND(((C16*P28)+(D16*P28)+(E16*0))*B16,0)</f>
        <v>10739</v>
      </c>
      <c r="H44" s="26">
        <f>ROUND(((C16*Q28)+(D16*Q28)+(E16*0))*B16,0)</f>
        <v>11490</v>
      </c>
      <c r="I44" s="26">
        <f>ROUND(((C16*Q28)+(D16*Q28)+(E16*0))*B16,0)</f>
        <v>11490</v>
      </c>
      <c r="J44" s="48">
        <f>SUM(G44:I44)</f>
        <v>33719</v>
      </c>
      <c r="L44" s="8"/>
      <c r="M44" s="8"/>
      <c r="N44" s="8"/>
      <c r="O44" s="8"/>
      <c r="P44" s="8"/>
    </row>
    <row r="45" spans="1:23" ht="17.25" customHeight="1" x14ac:dyDescent="0.25">
      <c r="A45" s="8"/>
      <c r="B45" s="53"/>
      <c r="C45" s="53"/>
      <c r="D45" s="53"/>
      <c r="E45" s="53"/>
      <c r="F45" s="53"/>
      <c r="G45" s="26"/>
      <c r="H45" s="26"/>
      <c r="I45" s="26"/>
      <c r="J45" s="48"/>
      <c r="L45" s="8"/>
      <c r="M45" s="8"/>
      <c r="N45" s="8"/>
      <c r="O45" s="8"/>
      <c r="P45" s="8"/>
    </row>
    <row r="46" spans="1:23" x14ac:dyDescent="0.25">
      <c r="A46" s="4" t="s">
        <v>37</v>
      </c>
      <c r="B46" s="35"/>
      <c r="C46" s="4"/>
      <c r="D46" s="4"/>
      <c r="E46" s="4"/>
      <c r="F46" s="4"/>
      <c r="G46" s="58">
        <f>SUM(G37:G44)</f>
        <v>25470</v>
      </c>
      <c r="H46" s="58">
        <f>SUM(H37:H44)</f>
        <v>27363</v>
      </c>
      <c r="I46" s="58">
        <f>SUM(I37:I44)</f>
        <v>27363</v>
      </c>
      <c r="J46" s="58">
        <f>SUM(J37:J44)</f>
        <v>80196</v>
      </c>
    </row>
    <row r="47" spans="1:23" x14ac:dyDescent="0.25">
      <c r="A47" s="4" t="s">
        <v>38</v>
      </c>
      <c r="B47" s="35"/>
      <c r="C47" s="4"/>
      <c r="D47" s="4"/>
      <c r="E47" s="4"/>
      <c r="F47" s="4"/>
      <c r="G47" s="58">
        <f>SUM(G33+G46)</f>
        <v>44164</v>
      </c>
      <c r="H47" s="58">
        <f>SUM(H33+H46)</f>
        <v>46623</v>
      </c>
      <c r="I47" s="58">
        <f>SUM(I33+I46)</f>
        <v>47201</v>
      </c>
      <c r="J47" s="58">
        <f>SUM(J33+J46)</f>
        <v>137988</v>
      </c>
    </row>
    <row r="48" spans="1:23" x14ac:dyDescent="0.25">
      <c r="A48" s="2"/>
      <c r="B48" s="37"/>
      <c r="C48" s="2"/>
      <c r="D48" s="2"/>
      <c r="E48" s="2"/>
      <c r="F48" s="2"/>
      <c r="G48" s="48"/>
      <c r="H48" s="48"/>
      <c r="I48" s="48"/>
      <c r="J48" s="48"/>
    </row>
    <row r="49" spans="1:10" x14ac:dyDescent="0.25">
      <c r="A49" s="4" t="s">
        <v>78</v>
      </c>
      <c r="B49" s="38"/>
      <c r="C49" s="4"/>
      <c r="D49" s="4"/>
      <c r="E49" s="4"/>
      <c r="F49" s="4"/>
      <c r="G49" s="58">
        <f>SUM(G19+G47)</f>
        <v>192524</v>
      </c>
      <c r="H49" s="58">
        <f>SUM(H19+H47)</f>
        <v>199434</v>
      </c>
      <c r="I49" s="58">
        <f>SUM(I19+I47)</f>
        <v>204596</v>
      </c>
      <c r="J49" s="58">
        <f>SUM(J19+J47)</f>
        <v>596554</v>
      </c>
    </row>
    <row r="50" spans="1:10" x14ac:dyDescent="0.25">
      <c r="C50" s="17"/>
      <c r="D50" s="17"/>
      <c r="E50" s="17"/>
      <c r="F50" s="17"/>
      <c r="G50" s="19"/>
      <c r="H50" s="19"/>
      <c r="I50" s="19"/>
      <c r="J50" s="20"/>
    </row>
    <row r="51" spans="1:10" x14ac:dyDescent="0.25">
      <c r="A51" s="16" t="s">
        <v>44</v>
      </c>
      <c r="B51" s="39"/>
      <c r="C51" s="24"/>
      <c r="D51" s="24"/>
      <c r="E51" s="24"/>
      <c r="F51" s="24"/>
      <c r="G51" s="21"/>
      <c r="H51" s="21"/>
      <c r="I51" s="21"/>
      <c r="J51" s="22"/>
    </row>
    <row r="52" spans="1:10" x14ac:dyDescent="0.25">
      <c r="A52" t="s">
        <v>5</v>
      </c>
      <c r="C52" s="17"/>
      <c r="D52" s="17"/>
      <c r="E52" s="17"/>
      <c r="F52" s="17"/>
      <c r="G52" s="49">
        <v>0</v>
      </c>
      <c r="H52" s="49">
        <v>0</v>
      </c>
      <c r="I52" s="49">
        <v>0</v>
      </c>
      <c r="J52" s="48">
        <f>SUM(G52:I52)</f>
        <v>0</v>
      </c>
    </row>
    <row r="53" spans="1:10" x14ac:dyDescent="0.25">
      <c r="A53" t="s">
        <v>14</v>
      </c>
      <c r="C53" s="17"/>
      <c r="D53" s="17"/>
      <c r="E53" s="17"/>
      <c r="F53" s="17"/>
      <c r="G53" s="49">
        <v>0</v>
      </c>
      <c r="H53" s="49">
        <v>0</v>
      </c>
      <c r="I53" s="49">
        <v>0</v>
      </c>
      <c r="J53" s="48">
        <f>SUM(G53:I53)</f>
        <v>0</v>
      </c>
    </row>
    <row r="54" spans="1:10" x14ac:dyDescent="0.25">
      <c r="A54" s="4" t="s">
        <v>6</v>
      </c>
      <c r="B54" s="40"/>
      <c r="C54" s="25"/>
      <c r="D54" s="25"/>
      <c r="E54" s="25"/>
      <c r="F54" s="25"/>
      <c r="G54" s="58">
        <f>G52+G53</f>
        <v>0</v>
      </c>
      <c r="H54" s="58">
        <f t="shared" ref="H54:I54" si="0">H52+H53</f>
        <v>0</v>
      </c>
      <c r="I54" s="58">
        <f t="shared" si="0"/>
        <v>0</v>
      </c>
      <c r="J54" s="58">
        <f>J52+J53</f>
        <v>0</v>
      </c>
    </row>
    <row r="55" spans="1:10" x14ac:dyDescent="0.25">
      <c r="C55" s="17"/>
      <c r="D55" s="17"/>
      <c r="E55" s="17"/>
      <c r="F55" s="17"/>
      <c r="G55" s="19"/>
      <c r="H55" s="19"/>
      <c r="I55" s="19"/>
      <c r="J55" s="20"/>
    </row>
    <row r="56" spans="1:10" x14ac:dyDescent="0.25">
      <c r="A56" s="16" t="s">
        <v>76</v>
      </c>
      <c r="B56" s="33"/>
      <c r="C56" s="18"/>
      <c r="D56" s="18"/>
      <c r="E56" s="18"/>
      <c r="F56" s="18"/>
      <c r="G56" s="22"/>
      <c r="H56" s="22"/>
      <c r="I56" s="22"/>
      <c r="J56" s="22"/>
    </row>
    <row r="57" spans="1:10" x14ac:dyDescent="0.25">
      <c r="A57" s="8" t="s">
        <v>10</v>
      </c>
      <c r="C57" s="17"/>
      <c r="D57" s="17"/>
      <c r="E57" s="17"/>
      <c r="F57" s="43"/>
      <c r="G57" s="49">
        <f>E57*F57*10</f>
        <v>0</v>
      </c>
      <c r="H57" s="49">
        <f>E57*F57*10</f>
        <v>0</v>
      </c>
      <c r="I57" s="49">
        <f>E57*F57*10</f>
        <v>0</v>
      </c>
      <c r="J57" s="48">
        <f>G57+H57+I57</f>
        <v>0</v>
      </c>
    </row>
    <row r="58" spans="1:10" x14ac:dyDescent="0.25">
      <c r="A58" s="8" t="s">
        <v>11</v>
      </c>
      <c r="C58" s="17"/>
      <c r="D58" s="17"/>
      <c r="E58" s="17"/>
      <c r="F58" s="43"/>
      <c r="G58" s="49">
        <f t="shared" ref="G58:G60" si="1">E58*F58*10</f>
        <v>0</v>
      </c>
      <c r="H58" s="49">
        <f t="shared" ref="H58:H60" si="2">E58*F58*10</f>
        <v>0</v>
      </c>
      <c r="I58" s="49">
        <f t="shared" ref="I58:I60" si="3">E58*F58*10</f>
        <v>0</v>
      </c>
      <c r="J58" s="48">
        <f>G58+H58+I58</f>
        <v>0</v>
      </c>
    </row>
    <row r="59" spans="1:10" x14ac:dyDescent="0.25">
      <c r="A59" s="8" t="s">
        <v>15</v>
      </c>
      <c r="C59" s="17"/>
      <c r="D59" s="17"/>
      <c r="E59" s="17"/>
      <c r="F59" s="43"/>
      <c r="G59" s="49">
        <f t="shared" si="1"/>
        <v>0</v>
      </c>
      <c r="H59" s="49">
        <f t="shared" si="2"/>
        <v>0</v>
      </c>
      <c r="I59" s="49">
        <f t="shared" si="3"/>
        <v>0</v>
      </c>
      <c r="J59" s="48">
        <f>G59+H59+I59</f>
        <v>0</v>
      </c>
    </row>
    <row r="60" spans="1:10" x14ac:dyDescent="0.25">
      <c r="A60" s="8" t="s">
        <v>39</v>
      </c>
      <c r="C60" s="17"/>
      <c r="D60" s="17"/>
      <c r="E60" s="17"/>
      <c r="F60" s="43"/>
      <c r="G60" s="49">
        <f t="shared" si="1"/>
        <v>0</v>
      </c>
      <c r="H60" s="49">
        <f t="shared" si="2"/>
        <v>0</v>
      </c>
      <c r="I60" s="49">
        <f t="shared" si="3"/>
        <v>0</v>
      </c>
      <c r="J60" s="48">
        <f>G60+H60+I60</f>
        <v>0</v>
      </c>
    </row>
    <row r="61" spans="1:10" x14ac:dyDescent="0.25">
      <c r="C61" s="17"/>
      <c r="D61" s="17"/>
      <c r="E61" s="17"/>
      <c r="F61" s="17"/>
      <c r="G61" s="26"/>
      <c r="H61" s="26"/>
      <c r="I61" s="26"/>
      <c r="J61" s="26"/>
    </row>
    <row r="62" spans="1:10" x14ac:dyDescent="0.25">
      <c r="A62" s="4" t="s">
        <v>16</v>
      </c>
      <c r="B62" s="40"/>
      <c r="C62" s="25"/>
      <c r="D62" s="25"/>
      <c r="E62" s="25"/>
      <c r="F62" s="25"/>
      <c r="G62" s="58">
        <f>G57+G58+G59+G60</f>
        <v>0</v>
      </c>
      <c r="H62" s="58">
        <f t="shared" ref="H62:I62" si="4">H57+H58+H59+H60</f>
        <v>0</v>
      </c>
      <c r="I62" s="58">
        <f t="shared" si="4"/>
        <v>0</v>
      </c>
      <c r="J62" s="58">
        <f>SUM(J57:J60)</f>
        <v>0</v>
      </c>
    </row>
    <row r="63" spans="1:10" x14ac:dyDescent="0.25">
      <c r="A63" s="2"/>
      <c r="C63" s="17"/>
      <c r="D63" s="17"/>
      <c r="E63" s="17"/>
      <c r="F63" s="17"/>
      <c r="G63" s="48"/>
      <c r="H63" s="48"/>
      <c r="I63" s="48"/>
      <c r="J63" s="48"/>
    </row>
    <row r="64" spans="1:10" x14ac:dyDescent="0.25">
      <c r="A64" s="16" t="s">
        <v>45</v>
      </c>
      <c r="B64" s="33"/>
      <c r="C64" s="18"/>
      <c r="D64" s="18"/>
      <c r="E64" s="18"/>
      <c r="F64" s="18"/>
      <c r="G64" s="91"/>
      <c r="H64" s="91"/>
      <c r="I64" s="91"/>
      <c r="J64" s="22"/>
    </row>
    <row r="65" spans="1:10" x14ac:dyDescent="0.25">
      <c r="A65" s="8" t="s">
        <v>48</v>
      </c>
      <c r="C65" s="17"/>
      <c r="D65" s="17"/>
      <c r="E65" s="17"/>
      <c r="F65" s="17"/>
      <c r="G65" s="59">
        <v>0</v>
      </c>
      <c r="H65" s="59">
        <v>0</v>
      </c>
      <c r="I65" s="59">
        <v>0</v>
      </c>
      <c r="J65" s="48">
        <f>SUM(G65:I65)</f>
        <v>0</v>
      </c>
    </row>
    <row r="66" spans="1:10" x14ac:dyDescent="0.25">
      <c r="A66" s="8" t="s">
        <v>12</v>
      </c>
      <c r="C66" s="17"/>
      <c r="D66" s="17"/>
      <c r="E66" s="17"/>
      <c r="F66" s="17"/>
      <c r="G66" s="59">
        <v>0</v>
      </c>
      <c r="H66" s="59">
        <v>0</v>
      </c>
      <c r="I66" s="59">
        <v>0</v>
      </c>
      <c r="J66" s="48">
        <f>SUM(G66:I66)</f>
        <v>0</v>
      </c>
    </row>
    <row r="67" spans="1:10" x14ac:dyDescent="0.25">
      <c r="A67" s="8" t="s">
        <v>36</v>
      </c>
      <c r="C67" s="17"/>
      <c r="D67" s="17"/>
      <c r="E67" s="17"/>
      <c r="F67" s="17"/>
      <c r="G67" s="59">
        <v>0</v>
      </c>
      <c r="H67" s="59">
        <v>0</v>
      </c>
      <c r="I67" s="59">
        <v>0</v>
      </c>
      <c r="J67" s="48">
        <f>SUM(G67:I67)</f>
        <v>0</v>
      </c>
    </row>
    <row r="68" spans="1:10" x14ac:dyDescent="0.25">
      <c r="C68" s="17"/>
      <c r="D68" s="17"/>
      <c r="E68" s="17"/>
      <c r="F68" s="17"/>
      <c r="G68" s="60"/>
      <c r="H68" s="60"/>
      <c r="I68" s="60"/>
      <c r="J68" s="48"/>
    </row>
    <row r="69" spans="1:10" x14ac:dyDescent="0.25">
      <c r="A69" s="4" t="s">
        <v>3</v>
      </c>
      <c r="B69" s="41"/>
      <c r="C69" s="4"/>
      <c r="D69" s="4"/>
      <c r="E69" s="4"/>
      <c r="F69" s="4"/>
      <c r="G69" s="57">
        <f>SUM(G65:G67)</f>
        <v>0</v>
      </c>
      <c r="H69" s="57">
        <f t="shared" ref="H69:I69" si="5">SUM(H65:H67)</f>
        <v>0</v>
      </c>
      <c r="I69" s="57">
        <f t="shared" si="5"/>
        <v>0</v>
      </c>
      <c r="J69" s="58">
        <f>SUM(J65:J67)</f>
        <v>0</v>
      </c>
    </row>
    <row r="70" spans="1:10" x14ac:dyDescent="0.25">
      <c r="C70" s="17"/>
      <c r="D70" s="17"/>
      <c r="E70" s="17"/>
      <c r="F70" s="17"/>
      <c r="G70" s="19"/>
      <c r="H70" s="19"/>
      <c r="I70" s="19"/>
      <c r="J70" s="20"/>
    </row>
    <row r="71" spans="1:10" x14ac:dyDescent="0.25">
      <c r="A71" s="16" t="s">
        <v>49</v>
      </c>
      <c r="B71" s="33"/>
      <c r="C71" s="18"/>
      <c r="D71" s="18"/>
      <c r="E71" s="18"/>
      <c r="F71" s="18"/>
      <c r="G71" s="92">
        <f>G49+G54+G62+G69</f>
        <v>192524</v>
      </c>
      <c r="H71" s="92">
        <f t="shared" ref="H71:I71" si="6">H49+H54+H62+H69</f>
        <v>199434</v>
      </c>
      <c r="I71" s="92">
        <f t="shared" si="6"/>
        <v>204596</v>
      </c>
      <c r="J71" s="92">
        <f>G71+H71+I71</f>
        <v>596554</v>
      </c>
    </row>
    <row r="72" spans="1:10" x14ac:dyDescent="0.25">
      <c r="A72" s="1"/>
      <c r="B72" s="32"/>
      <c r="C72" s="2"/>
      <c r="D72" s="2"/>
      <c r="E72" s="2"/>
      <c r="F72" s="2"/>
      <c r="G72" s="48"/>
      <c r="H72" s="48"/>
      <c r="I72" s="48"/>
      <c r="J72" s="48"/>
    </row>
    <row r="73" spans="1:10" x14ac:dyDescent="0.25">
      <c r="A73" s="16" t="s">
        <v>46</v>
      </c>
      <c r="B73" s="33"/>
      <c r="C73" s="18"/>
      <c r="D73" s="18"/>
      <c r="E73" s="18"/>
      <c r="F73" s="18"/>
      <c r="G73" s="92">
        <f>ROUND(G49*0.47,0)</f>
        <v>90486</v>
      </c>
      <c r="H73" s="92">
        <f>ROUND(H49*0.47,0)</f>
        <v>93734</v>
      </c>
      <c r="I73" s="92">
        <f>ROUND(I49*0.47,0)</f>
        <v>96160</v>
      </c>
      <c r="J73" s="92">
        <f>G73+H73+I73</f>
        <v>280380</v>
      </c>
    </row>
    <row r="74" spans="1:10" x14ac:dyDescent="0.25">
      <c r="C74" s="17"/>
      <c r="D74" s="17"/>
      <c r="E74" s="17"/>
      <c r="F74" s="17"/>
      <c r="G74" s="26"/>
      <c r="H74" s="26"/>
      <c r="I74" s="26"/>
      <c r="J74" s="48"/>
    </row>
    <row r="75" spans="1:10" x14ac:dyDescent="0.25">
      <c r="A75" s="5" t="s">
        <v>47</v>
      </c>
      <c r="B75" s="42"/>
      <c r="C75" s="27"/>
      <c r="D75" s="27"/>
      <c r="E75" s="27"/>
      <c r="F75" s="27"/>
      <c r="G75" s="61">
        <f>SUM(G71+G73)</f>
        <v>283010</v>
      </c>
      <c r="H75" s="61">
        <f>SUM(H71+H73)</f>
        <v>293168</v>
      </c>
      <c r="I75" s="61">
        <f>SUM(I71+I73)</f>
        <v>300756</v>
      </c>
      <c r="J75" s="61">
        <f>G75+H75+I75</f>
        <v>876934</v>
      </c>
    </row>
    <row r="76" spans="1:10" x14ac:dyDescent="0.25">
      <c r="C76" s="17"/>
      <c r="D76" s="17"/>
      <c r="E76" s="17"/>
      <c r="F76" s="17"/>
      <c r="G76" s="17"/>
      <c r="H76" s="17"/>
      <c r="I76" s="17"/>
      <c r="J76" s="17"/>
    </row>
  </sheetData>
  <mergeCells count="3">
    <mergeCell ref="V19:AB19"/>
    <mergeCell ref="C6:E6"/>
    <mergeCell ref="A1:J1"/>
  </mergeCells>
  <pageMargins left="0.7" right="0.7" top="0.5" bottom="0.5" header="0.3" footer="0.3"/>
  <pageSetup scale="60" orientation="portrait" horizontalDpi="300" verticalDpi="3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82969bbe-38b3-487a-8d29-50a523f01ee2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0F0A678A123F74D945C2427713CD348" ma:contentTypeVersion="16" ma:contentTypeDescription="Create a new document." ma:contentTypeScope="" ma:versionID="05013e0633e02212e3dded2b6facaf31">
  <xsd:schema xmlns:xsd="http://www.w3.org/2001/XMLSchema" xmlns:xs="http://www.w3.org/2001/XMLSchema" xmlns:p="http://schemas.microsoft.com/office/2006/metadata/properties" xmlns:ns3="7928a9f6-cd05-47c1-b5bf-1897f89d1111" xmlns:ns4="82969bbe-38b3-487a-8d29-50a523f01ee2" targetNamespace="http://schemas.microsoft.com/office/2006/metadata/properties" ma:root="true" ma:fieldsID="e801c7ebf193c244aa59244d1559c94a" ns3:_="" ns4:_="">
    <xsd:import namespace="7928a9f6-cd05-47c1-b5bf-1897f89d1111"/>
    <xsd:import namespace="82969bbe-38b3-487a-8d29-50a523f01ee2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AutoKeyPoints" minOccurs="0"/>
                <xsd:element ref="ns4:MediaServiceKeyPoints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Location" minOccurs="0"/>
                <xsd:element ref="ns4:MediaLengthInSeconds" minOccurs="0"/>
                <xsd:element ref="ns4:MediaServiceSearchProperties" minOccurs="0"/>
                <xsd:element ref="ns4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28a9f6-cd05-47c1-b5bf-1897f89d111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969bbe-38b3-487a-8d29-50a523f01e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MediaServiceAutoTags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23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46E2260-AC8A-4000-8AA2-6A5C1AB8E93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DAFBD5C-A7BA-4316-A0E6-EB6952A36A26}">
  <ds:schemaRefs>
    <ds:schemaRef ds:uri="http://schemas.microsoft.com/office/2006/documentManagement/types"/>
    <ds:schemaRef ds:uri="http://purl.org/dc/dcmitype/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  <ds:schemaRef ds:uri="http://purl.org/dc/elements/1.1/"/>
    <ds:schemaRef ds:uri="http://www.w3.org/XML/1998/namespace"/>
    <ds:schemaRef ds:uri="82969bbe-38b3-487a-8d29-50a523f01ee2"/>
    <ds:schemaRef ds:uri="7928a9f6-cd05-47c1-b5bf-1897f89d1111"/>
  </ds:schemaRefs>
</ds:datastoreItem>
</file>

<file path=customXml/itemProps3.xml><?xml version="1.0" encoding="utf-8"?>
<ds:datastoreItem xmlns:ds="http://schemas.openxmlformats.org/officeDocument/2006/customXml" ds:itemID="{C44FC179-1038-4C80-9130-5503FBEDDF7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928a9f6-cd05-47c1-b5bf-1897f89d1111"/>
    <ds:schemaRef ds:uri="82969bbe-38b3-487a-8d29-50a523f01ee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FY26 Budget Template</vt:lpstr>
      <vt:lpstr>'FY26 Budget Template'!Print_Area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Mary Leritz</dc:creator>
  <cp:lastModifiedBy>Brighid Dawson</cp:lastModifiedBy>
  <cp:lastPrinted>2026-01-15T17:28:23Z</cp:lastPrinted>
  <dcterms:created xsi:type="dcterms:W3CDTF">2020-08-14T14:27:15Z</dcterms:created>
  <dcterms:modified xsi:type="dcterms:W3CDTF">2026-01-29T16:49:13Z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0x01010060F0A678A123F74D945C2427713CD348</vt:lpwstr>
  </property>
</Properties>
</file>